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Wyniki" sheetId="1" r:id="rId1"/>
    <sheet name="Prace domowe" sheetId="2" r:id="rId2"/>
  </sheets>
  <calcPr calcId="125725"/>
</workbook>
</file>

<file path=xl/calcChain.xml><?xml version="1.0" encoding="utf-8"?>
<calcChain xmlns="http://schemas.openxmlformats.org/spreadsheetml/2006/main">
  <c r="E26" i="1"/>
  <c r="K26" s="1"/>
  <c r="H26"/>
  <c r="I26" s="1"/>
  <c r="L26"/>
  <c r="N26" s="1"/>
  <c r="E2"/>
  <c r="H2"/>
  <c r="I2" s="1"/>
  <c r="L2"/>
  <c r="E28"/>
  <c r="H28"/>
  <c r="I28" s="1"/>
  <c r="K28" s="1"/>
  <c r="L28"/>
  <c r="E30"/>
  <c r="F30" s="1"/>
  <c r="H30"/>
  <c r="I30" s="1"/>
  <c r="H17"/>
  <c r="I17" s="1"/>
  <c r="K17" s="1"/>
  <c r="E24"/>
  <c r="F24" s="1"/>
  <c r="H24"/>
  <c r="I24" s="1"/>
  <c r="H9"/>
  <c r="I9" s="1"/>
  <c r="K9" s="1"/>
  <c r="E23"/>
  <c r="F23" s="1"/>
  <c r="H23"/>
  <c r="I23" s="1"/>
  <c r="H18"/>
  <c r="I18" s="1"/>
  <c r="E21"/>
  <c r="F21" s="1"/>
  <c r="H21"/>
  <c r="I21" s="1"/>
  <c r="E16"/>
  <c r="F16" s="1"/>
  <c r="H16"/>
  <c r="I16"/>
  <c r="E27"/>
  <c r="F27" s="1"/>
  <c r="H27"/>
  <c r="I27" s="1"/>
  <c r="E12"/>
  <c r="F12" s="1"/>
  <c r="H12"/>
  <c r="I12" s="1"/>
  <c r="E10"/>
  <c r="F10" s="1"/>
  <c r="H10"/>
  <c r="I10" s="1"/>
  <c r="E6"/>
  <c r="F6" s="1"/>
  <c r="H6"/>
  <c r="I6" s="1"/>
  <c r="E8"/>
  <c r="F8" s="1"/>
  <c r="H8"/>
  <c r="I8" s="1"/>
  <c r="E15"/>
  <c r="F15" s="1"/>
  <c r="H15"/>
  <c r="I15" s="1"/>
  <c r="E34"/>
  <c r="F34" s="1"/>
  <c r="H34"/>
  <c r="I34" s="1"/>
  <c r="E7"/>
  <c r="F7" s="1"/>
  <c r="H7"/>
  <c r="I7" s="1"/>
  <c r="E4"/>
  <c r="F4" s="1"/>
  <c r="H4"/>
  <c r="I4" s="1"/>
  <c r="E20"/>
  <c r="F20" s="1"/>
  <c r="H20"/>
  <c r="I20" s="1"/>
  <c r="E32"/>
  <c r="F32" s="1"/>
  <c r="H32"/>
  <c r="I32" s="1"/>
  <c r="E13"/>
  <c r="F13" s="1"/>
  <c r="H13"/>
  <c r="I13" s="1"/>
  <c r="E11"/>
  <c r="F11" s="1"/>
  <c r="H11"/>
  <c r="I11" s="1"/>
  <c r="E29"/>
  <c r="F29" s="1"/>
  <c r="H29"/>
  <c r="I29" s="1"/>
  <c r="E33"/>
  <c r="F33" s="1"/>
  <c r="H33"/>
  <c r="I33"/>
  <c r="E19"/>
  <c r="F19" s="1"/>
  <c r="H19"/>
  <c r="I19" s="1"/>
  <c r="E5"/>
  <c r="F5" s="1"/>
  <c r="H5"/>
  <c r="I5" s="1"/>
  <c r="E25"/>
  <c r="F25" s="1"/>
  <c r="H25"/>
  <c r="I25" s="1"/>
  <c r="E22"/>
  <c r="F22" s="1"/>
  <c r="H22"/>
  <c r="I22" s="1"/>
  <c r="E14"/>
  <c r="F14" s="1"/>
  <c r="H14"/>
  <c r="I14" s="1"/>
  <c r="E3"/>
  <c r="F3" s="1"/>
  <c r="H3"/>
  <c r="I3" s="1"/>
  <c r="H31"/>
  <c r="E31"/>
  <c r="G28" i="2"/>
  <c r="F28"/>
  <c r="E28"/>
  <c r="D28"/>
  <c r="I31" i="1"/>
  <c r="K30" l="1"/>
  <c r="N30" s="1"/>
  <c r="N28"/>
  <c r="K2"/>
  <c r="N2" s="1"/>
  <c r="K24"/>
  <c r="N24" s="1"/>
  <c r="K23"/>
  <c r="N23" s="1"/>
  <c r="K18"/>
  <c r="K21"/>
  <c r="N21" s="1"/>
  <c r="K6"/>
  <c r="G30" i="2"/>
  <c r="G32" s="1"/>
  <c r="G36" s="1"/>
  <c r="F30"/>
  <c r="F32" s="1"/>
  <c r="F36" s="1"/>
  <c r="E30"/>
  <c r="E32" s="1"/>
  <c r="E36" s="1"/>
  <c r="K33" i="1"/>
  <c r="N33" s="1"/>
  <c r="K19"/>
  <c r="N19" s="1"/>
  <c r="K4"/>
  <c r="K15"/>
  <c r="N15" s="1"/>
  <c r="K13"/>
  <c r="K27"/>
  <c r="K11"/>
  <c r="N11" s="1"/>
  <c r="K25"/>
  <c r="K5"/>
  <c r="N5" s="1"/>
  <c r="K22"/>
  <c r="N22" s="1"/>
  <c r="K14"/>
  <c r="N14" s="1"/>
  <c r="K7"/>
  <c r="K20"/>
  <c r="F31"/>
  <c r="K31" s="1"/>
  <c r="K8"/>
  <c r="K16"/>
  <c r="N16" s="1"/>
  <c r="K3"/>
  <c r="N3" s="1"/>
  <c r="K34"/>
  <c r="K32"/>
  <c r="N32" s="1"/>
  <c r="K12"/>
  <c r="N12" s="1"/>
  <c r="K10"/>
  <c r="N10" s="1"/>
  <c r="K29"/>
  <c r="N29" s="1"/>
  <c r="L24" l="1"/>
  <c r="L9"/>
  <c r="N9" s="1"/>
  <c r="L30"/>
  <c r="L17"/>
  <c r="N17" s="1"/>
  <c r="L23"/>
  <c r="L18"/>
  <c r="N18" s="1"/>
  <c r="L21"/>
  <c r="L5"/>
  <c r="L20"/>
  <c r="N20" s="1"/>
  <c r="L11"/>
  <c r="L25"/>
  <c r="N25" s="1"/>
  <c r="L4"/>
  <c r="N4" s="1"/>
  <c r="L7"/>
  <c r="N7" s="1"/>
  <c r="L32"/>
  <c r="L22"/>
  <c r="L13"/>
  <c r="N13" s="1"/>
  <c r="L34"/>
  <c r="N34" s="1"/>
  <c r="L14"/>
  <c r="L3"/>
  <c r="L33"/>
  <c r="L19"/>
  <c r="L10"/>
  <c r="L31"/>
  <c r="N31" s="1"/>
  <c r="L12"/>
  <c r="L15"/>
  <c r="L27"/>
  <c r="N27" s="1"/>
  <c r="L8"/>
  <c r="N8" s="1"/>
  <c r="L16"/>
  <c r="L6"/>
  <c r="N6" s="1"/>
</calcChain>
</file>

<file path=xl/comments1.xml><?xml version="1.0" encoding="utf-8"?>
<comments xmlns="http://schemas.openxmlformats.org/spreadsheetml/2006/main">
  <authors>
    <author>ARA031</author>
    <author>Adam Rajewski</author>
  </authors>
  <commentList>
    <comment ref="E34" authorId="0">
      <text>
        <r>
          <rPr>
            <b/>
            <sz val="8"/>
            <color indexed="81"/>
            <rFont val="Tahoma"/>
          </rPr>
          <t>ARA031:</t>
        </r>
        <r>
          <rPr>
            <sz val="8"/>
            <color indexed="81"/>
            <rFont val="Tahoma"/>
          </rPr>
          <t xml:space="preserve">
Spóźnienie raportu końcowego, 2 dni
2 x 0,5 oceny</t>
        </r>
      </text>
    </comment>
    <comment ref="K34" authorId="1">
      <text>
        <r>
          <rPr>
            <b/>
            <sz val="9"/>
            <color indexed="81"/>
            <rFont val="Tahoma"/>
            <family val="2"/>
            <charset val="238"/>
          </rPr>
          <t>Adam Rajewski:</t>
        </r>
        <r>
          <rPr>
            <sz val="9"/>
            <color indexed="81"/>
            <rFont val="Tahoma"/>
            <family val="2"/>
            <charset val="238"/>
          </rPr>
          <t xml:space="preserve">
Spóźnienie raportu cząstkowego</t>
        </r>
      </text>
    </comment>
    <comment ref="P34" authorId="1">
      <text>
        <r>
          <rPr>
            <b/>
            <sz val="9"/>
            <color indexed="81"/>
            <rFont val="Tahoma"/>
            <family val="2"/>
            <charset val="238"/>
          </rPr>
          <t>Adam Rajewski:</t>
        </r>
        <r>
          <rPr>
            <sz val="9"/>
            <color indexed="81"/>
            <rFont val="Tahoma"/>
            <family val="2"/>
            <charset val="238"/>
          </rPr>
          <t xml:space="preserve">
Kara za zignorowanie części zadania (obciążenie cieplne latem na poziomie 10 MW).</t>
        </r>
      </text>
    </comment>
    <comment ref="Q34" authorId="1">
      <text>
        <r>
          <rPr>
            <b/>
            <sz val="9"/>
            <color indexed="81"/>
            <rFont val="Tahoma"/>
            <family val="2"/>
            <charset val="238"/>
          </rPr>
          <t>Adam Rajewski:</t>
        </r>
        <r>
          <rPr>
            <sz val="9"/>
            <color indexed="81"/>
            <rFont val="Tahoma"/>
            <family val="2"/>
            <charset val="238"/>
          </rPr>
          <t xml:space="preserve">
Brak jednego raportu cząstkowego.
I jeszcze raport końcowy wysłany na zły adres.</t>
        </r>
      </text>
    </comment>
  </commentList>
</comments>
</file>

<file path=xl/sharedStrings.xml><?xml version="1.0" encoding="utf-8"?>
<sst xmlns="http://schemas.openxmlformats.org/spreadsheetml/2006/main" count="156" uniqueCount="131">
  <si>
    <t>Imię</t>
  </si>
  <si>
    <t>Nazwisko</t>
  </si>
  <si>
    <t>Ocena</t>
  </si>
  <si>
    <t>Grupa</t>
  </si>
  <si>
    <t>%</t>
  </si>
  <si>
    <t>Anna</t>
  </si>
  <si>
    <t>Marcin</t>
  </si>
  <si>
    <t>Wojciech</t>
  </si>
  <si>
    <t>Tomasz</t>
  </si>
  <si>
    <t>Paweł</t>
  </si>
  <si>
    <t>Michał</t>
  </si>
  <si>
    <t>Jacek</t>
  </si>
  <si>
    <t>Grzegorz</t>
  </si>
  <si>
    <t>Piotr</t>
  </si>
  <si>
    <t>Katarzyna</t>
  </si>
  <si>
    <t>Krzysztof</t>
  </si>
  <si>
    <t>Łukasz</t>
  </si>
  <si>
    <t>Karol</t>
  </si>
  <si>
    <t>EGZ</t>
  </si>
  <si>
    <t>PR DOM</t>
  </si>
  <si>
    <t>O.KOŃCOWA</t>
  </si>
  <si>
    <t>Punktacja</t>
  </si>
  <si>
    <t>Indeks</t>
  </si>
  <si>
    <t>Element</t>
  </si>
  <si>
    <t>Kryterium oceny</t>
  </si>
  <si>
    <t>Maksimum</t>
  </si>
  <si>
    <t>1a</t>
  </si>
  <si>
    <t>Lista rozwiązań</t>
  </si>
  <si>
    <t>Kompletność listy</t>
  </si>
  <si>
    <t>1b</t>
  </si>
  <si>
    <t>Opis rozwiązań</t>
  </si>
  <si>
    <t>Poprawność opisów</t>
  </si>
  <si>
    <t>1c</t>
  </si>
  <si>
    <t>Dobór rozwiązania</t>
  </si>
  <si>
    <t>Poprawność rekomendacji</t>
  </si>
  <si>
    <t>2a</t>
  </si>
  <si>
    <t>Parametry kluczowe</t>
  </si>
  <si>
    <t>2b</t>
  </si>
  <si>
    <t>Poprawność wartości</t>
  </si>
  <si>
    <t>3a</t>
  </si>
  <si>
    <t>Wymagania lokalizacji</t>
  </si>
  <si>
    <t>3b</t>
  </si>
  <si>
    <t>Poprawność danych</t>
  </si>
  <si>
    <t>Lista dostawców</t>
  </si>
  <si>
    <t>Poprawność i kompletność listy</t>
  </si>
  <si>
    <t>Lista wykonawców</t>
  </si>
  <si>
    <t>Projekty referencyjne</t>
  </si>
  <si>
    <t>7</t>
  </si>
  <si>
    <t>Koszty</t>
  </si>
  <si>
    <t>Poprawność danych, sposób oceny</t>
  </si>
  <si>
    <t>8</t>
  </si>
  <si>
    <t>Czas realizacji</t>
  </si>
  <si>
    <t>Poprawnosć danych, sposób oceny</t>
  </si>
  <si>
    <t>9</t>
  </si>
  <si>
    <t>Świadectwa</t>
  </si>
  <si>
    <t>Poprawność wnioskowania</t>
  </si>
  <si>
    <t>10</t>
  </si>
  <si>
    <t>Wsparcie inwestycji</t>
  </si>
  <si>
    <t>Poprawność informacji</t>
  </si>
  <si>
    <t>11a</t>
  </si>
  <si>
    <t>Kryteria przetargowe</t>
  </si>
  <si>
    <t>Kryteria kwalifikacji</t>
  </si>
  <si>
    <t>11b</t>
  </si>
  <si>
    <t>Kryteria oceny</t>
  </si>
  <si>
    <t>F1</t>
  </si>
  <si>
    <t>Forma raportu</t>
  </si>
  <si>
    <t>Czytelność raportu</t>
  </si>
  <si>
    <t>F2</t>
  </si>
  <si>
    <t>Źródła informacji</t>
  </si>
  <si>
    <t>F3</t>
  </si>
  <si>
    <t>Zwięzłość i spójność</t>
  </si>
  <si>
    <t>F4</t>
  </si>
  <si>
    <t>Prezentacja</t>
  </si>
  <si>
    <t>Dodatek za prezentację</t>
  </si>
  <si>
    <t>n.d.</t>
  </si>
  <si>
    <t>SUMA</t>
  </si>
  <si>
    <t>Wynik</t>
  </si>
  <si>
    <t>Ocena wstępna</t>
  </si>
  <si>
    <t>Kary umowne</t>
  </si>
  <si>
    <t>Ocena ostateczna</t>
  </si>
  <si>
    <t>Dobór + poprawność informacji</t>
  </si>
  <si>
    <t>Wybór parametrów kluczowych</t>
  </si>
  <si>
    <t>Test 1</t>
  </si>
  <si>
    <t>Test 2</t>
  </si>
  <si>
    <t>Utrata</t>
  </si>
  <si>
    <t>Szczepan</t>
  </si>
  <si>
    <t>Łataś</t>
  </si>
  <si>
    <t>Romaniuk</t>
  </si>
  <si>
    <t>Jaros</t>
  </si>
  <si>
    <t>Miron</t>
  </si>
  <si>
    <t>Marta</t>
  </si>
  <si>
    <t>Goliszek</t>
  </si>
  <si>
    <t>Bartłomiej</t>
  </si>
  <si>
    <t>Kolada</t>
  </si>
  <si>
    <t>Wyszyńska</t>
  </si>
  <si>
    <t>Aneta</t>
  </si>
  <si>
    <t>Gienibor</t>
  </si>
  <si>
    <t>Cergowski</t>
  </si>
  <si>
    <t>Aleksander</t>
  </si>
  <si>
    <t>Molenda</t>
  </si>
  <si>
    <t>Wesołowski</t>
  </si>
  <si>
    <t>Karliński</t>
  </si>
  <si>
    <t>Cezary</t>
  </si>
  <si>
    <t>Janas</t>
  </si>
  <si>
    <t>Stachowicz</t>
  </si>
  <si>
    <t>Wojtaszczyk</t>
  </si>
  <si>
    <t>Minkwitz</t>
  </si>
  <si>
    <t>Gałkowski</t>
  </si>
  <si>
    <t>Parys</t>
  </si>
  <si>
    <t>Nowacki</t>
  </si>
  <si>
    <t>Kilanowska</t>
  </si>
  <si>
    <t>Agnieszka</t>
  </si>
  <si>
    <t>Boryczka</t>
  </si>
  <si>
    <t>Marasek</t>
  </si>
  <si>
    <t>Muzyka</t>
  </si>
  <si>
    <t>N/A</t>
  </si>
  <si>
    <t>Szymanowicz</t>
  </si>
  <si>
    <t>Łukomski</t>
  </si>
  <si>
    <t>Papucki</t>
  </si>
  <si>
    <t>Haga</t>
  </si>
  <si>
    <t>Nowak</t>
  </si>
  <si>
    <t>Spóźnienie 11 dni</t>
  </si>
  <si>
    <t>Brak raportu końcowego</t>
  </si>
  <si>
    <t>9 dni spóźnienia</t>
  </si>
  <si>
    <t>Paulina</t>
  </si>
  <si>
    <t>Piotrowska</t>
  </si>
  <si>
    <t>Tymoteusz</t>
  </si>
  <si>
    <t>Adejumo</t>
  </si>
  <si>
    <t>Geratowski</t>
  </si>
  <si>
    <t>Holak</t>
  </si>
  <si>
    <t>Sawicki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</si>
</sst>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9" fontId="1" fillId="0" borderId="0" xfId="1" applyFont="1"/>
    <xf numFmtId="9" fontId="0" fillId="0" borderId="0" xfId="1" applyFont="1"/>
    <xf numFmtId="49" fontId="3" fillId="0" borderId="0" xfId="0" applyNumberFormat="1" applyFont="1"/>
    <xf numFmtId="0" fontId="3" fillId="0" borderId="0" xfId="0" applyFont="1"/>
    <xf numFmtId="49" fontId="0" fillId="0" borderId="0" xfId="0" applyNumberFormat="1"/>
    <xf numFmtId="0" fontId="0" fillId="0" borderId="0" xfId="0" applyFont="1"/>
    <xf numFmtId="49" fontId="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"/>
  <sheetViews>
    <sheetView tabSelected="1" workbookViewId="0">
      <selection activeCell="P15" sqref="P15"/>
    </sheetView>
  </sheetViews>
  <sheetFormatPr defaultRowHeight="15"/>
  <cols>
    <col min="1" max="1" width="4.28515625" style="7" customWidth="1"/>
    <col min="2" max="2" width="12.5703125" customWidth="1"/>
    <col min="3" max="3" width="14.140625" customWidth="1"/>
    <col min="4" max="4" width="9.140625" style="5"/>
    <col min="5" max="5" width="9.140625" style="9"/>
    <col min="6" max="6" width="6.5703125" style="3" bestFit="1" customWidth="1"/>
    <col min="14" max="14" width="9.85546875" bestFit="1" customWidth="1"/>
  </cols>
  <sheetData>
    <row r="1" spans="1:14">
      <c r="A1" s="6" t="s">
        <v>3</v>
      </c>
      <c r="B1" s="1" t="s">
        <v>0</v>
      </c>
      <c r="C1" s="1" t="s">
        <v>1</v>
      </c>
      <c r="D1" s="4" t="s">
        <v>82</v>
      </c>
      <c r="E1" s="8" t="s">
        <v>4</v>
      </c>
      <c r="F1" s="2" t="s">
        <v>2</v>
      </c>
      <c r="G1" s="2" t="s">
        <v>83</v>
      </c>
      <c r="H1" s="2" t="s">
        <v>4</v>
      </c>
      <c r="I1" s="2" t="s">
        <v>2</v>
      </c>
      <c r="J1" s="2"/>
      <c r="K1" s="2" t="s">
        <v>18</v>
      </c>
      <c r="L1" s="2" t="s">
        <v>19</v>
      </c>
      <c r="M1" s="2"/>
      <c r="N1" s="2" t="s">
        <v>20</v>
      </c>
    </row>
    <row r="2" spans="1:14">
      <c r="A2" s="7">
        <v>1</v>
      </c>
      <c r="B2" t="s">
        <v>126</v>
      </c>
      <c r="C2" t="s">
        <v>127</v>
      </c>
      <c r="D2" s="5">
        <v>10.17</v>
      </c>
      <c r="E2" s="9">
        <f>D2/12</f>
        <v>0.84750000000000003</v>
      </c>
      <c r="H2" s="9">
        <f>G2/12</f>
        <v>0</v>
      </c>
      <c r="I2" s="3">
        <f>IF(H2&gt;0.9,5,IF(H2&gt;0.8,4.5,IF(H2&gt;0.7,4,IF(H2&gt;0.6,3.5,IF(H2&gt;0.5,3,2)))))</f>
        <v>2</v>
      </c>
      <c r="K2" s="3">
        <f>MAX(F2,I2)</f>
        <v>2</v>
      </c>
      <c r="L2">
        <f>IF(A2=1,'Prace domowe'!E$36,IF(A2=2,'Prace domowe'!F$36,IF(A2=3,'Prace domowe'!G$36,IF(A2=4,'Prace domowe'!H$36,IF(A2=5,'Prace domowe'!I$36,IF(A2=6,'Prace domowe'!J$36,IF(A2=7,'Prace domowe'!K$36,IF(A2=8,'Prace domowe'!L$36,IF(A2=9,'Prace domowe'!M$36,IF(A2=10,'Prace domowe'!N$36,IF(A2=11,'Prace domowe'!O$36,IF(A2=12,'Prace domowe'!P$36,IF(A2="X1",'Prace domowe'!Q$36,IF(A2="X2",'Prace domowe'!R$36,"BŁĄD"))))))))))))))</f>
        <v>3.5</v>
      </c>
      <c r="N2" s="3">
        <f>IF(K2=2,2,ROUND(2*(0.6*K2+0.4*L2),0)/2)</f>
        <v>2</v>
      </c>
    </row>
    <row r="3" spans="1:14">
      <c r="A3" s="7">
        <v>2</v>
      </c>
      <c r="B3" t="s">
        <v>111</v>
      </c>
      <c r="C3" t="s">
        <v>112</v>
      </c>
      <c r="D3" s="5">
        <v>5</v>
      </c>
      <c r="E3" s="9">
        <f>D3/12</f>
        <v>0.41666666666666669</v>
      </c>
      <c r="F3" s="3">
        <f>IF(E3&gt;0.9,5,IF(E3&gt;0.8,4.5,IF(E3&gt;0.7,4,IF(E3&gt;0.6,3.5,IF(E3&gt;0.5,3,2)))))</f>
        <v>2</v>
      </c>
      <c r="H3" s="9">
        <f>G3/12</f>
        <v>0</v>
      </c>
      <c r="I3" s="3">
        <f>IF(H3&gt;0.9,5,IF(H3&gt;0.8,4.5,IF(H3&gt;0.7,4,IF(H3&gt;0.6,3.5,IF(H3&gt;0.5,3,2)))))</f>
        <v>2</v>
      </c>
      <c r="K3" s="3">
        <f>MAX(F3,I3)</f>
        <v>2</v>
      </c>
      <c r="L3">
        <f>IF(A3=1,'Prace domowe'!E$36,IF(A3=2,'Prace domowe'!F$36,IF(A3=3,'Prace domowe'!G$36,IF(A3=4,'Prace domowe'!H$36,IF(A3=5,'Prace domowe'!I$36,IF(A3=6,'Prace domowe'!J$36,IF(A3=7,'Prace domowe'!K$36,IF(A3=8,'Prace domowe'!L$36,IF(A3=9,'Prace domowe'!M$36,IF(A3=10,'Prace domowe'!N$36,IF(A3=11,'Prace domowe'!O$36,IF(A3=12,'Prace domowe'!P$36,IF(A3="X1",'Prace domowe'!Q$36,IF(A3="X2",'Prace domowe'!R$36,"BŁĄD"))))))))))))))</f>
        <v>2</v>
      </c>
      <c r="N3" s="3">
        <f>IF(K3=2,2,ROUND(2*(0.6*K3+0.4*L3),0)/2)</f>
        <v>2</v>
      </c>
    </row>
    <row r="4" spans="1:14">
      <c r="A4" s="7">
        <v>1</v>
      </c>
      <c r="B4" t="s">
        <v>8</v>
      </c>
      <c r="C4" t="s">
        <v>97</v>
      </c>
      <c r="D4" s="5">
        <v>7.17</v>
      </c>
      <c r="E4" s="9">
        <f>D4/12</f>
        <v>0.59750000000000003</v>
      </c>
      <c r="F4" s="3">
        <f>IF(E4&gt;0.9,5,IF(E4&gt;0.8,4.5,IF(E4&gt;0.7,4,IF(E4&gt;0.6,3.5,IF(E4&gt;0.5,3,2)))))</f>
        <v>3</v>
      </c>
      <c r="H4" s="9">
        <f>G4/12</f>
        <v>0</v>
      </c>
      <c r="I4" s="3">
        <f>IF(H4&gt;0.9,5,IF(H4&gt;0.8,4.5,IF(H4&gt;0.7,4,IF(H4&gt;0.6,3.5,IF(H4&gt;0.5,3,2)))))</f>
        <v>2</v>
      </c>
      <c r="K4" s="3">
        <f>MAX(F4,I4)</f>
        <v>3</v>
      </c>
      <c r="L4">
        <f>IF(A4=1,'Prace domowe'!E$36,IF(A4=2,'Prace domowe'!F$36,IF(A4=3,'Prace domowe'!G$36,IF(A4=4,'Prace domowe'!H$36,IF(A4=5,'Prace domowe'!I$36,IF(A4=6,'Prace domowe'!J$36,IF(A4=7,'Prace domowe'!K$36,IF(A4=8,'Prace domowe'!L$36,IF(A4=9,'Prace domowe'!M$36,IF(A4=10,'Prace domowe'!N$36,IF(A4=11,'Prace domowe'!O$36,IF(A4=12,'Prace domowe'!P$36,IF(A4="X1",'Prace domowe'!Q$36,IF(A4="X2",'Prace domowe'!R$36,"BŁĄD"))))))))))))))</f>
        <v>3.5</v>
      </c>
      <c r="N4" s="3">
        <f>IF(K4=2,2,ROUND(2*(0.6*K4+0.4*L4),0)/2)</f>
        <v>3</v>
      </c>
    </row>
    <row r="5" spans="1:14">
      <c r="A5" s="7">
        <v>4</v>
      </c>
      <c r="B5" t="s">
        <v>10</v>
      </c>
      <c r="C5" t="s">
        <v>107</v>
      </c>
      <c r="D5" s="5">
        <v>4.33</v>
      </c>
      <c r="E5" s="9">
        <f>D5/12</f>
        <v>0.36083333333333334</v>
      </c>
      <c r="F5" s="3">
        <f>IF(E5&gt;0.9,5,IF(E5&gt;0.8,4.5,IF(E5&gt;0.7,4,IF(E5&gt;0.6,3.5,IF(E5&gt;0.5,3,2)))))</f>
        <v>2</v>
      </c>
      <c r="H5" s="9">
        <f>G5/12</f>
        <v>0</v>
      </c>
      <c r="I5" s="3">
        <f>IF(H5&gt;0.9,5,IF(H5&gt;0.8,4.5,IF(H5&gt;0.7,4,IF(H5&gt;0.6,3.5,IF(H5&gt;0.5,3,2)))))</f>
        <v>2</v>
      </c>
      <c r="K5" s="3">
        <f>MAX(F5,I5)</f>
        <v>2</v>
      </c>
      <c r="L5">
        <f>IF(A5=1,'Prace domowe'!E$36,IF(A5=2,'Prace domowe'!F$36,IF(A5=3,'Prace domowe'!G$36,IF(A5=4,'Prace domowe'!H$36,IF(A5=5,'Prace domowe'!I$36,IF(A5=6,'Prace domowe'!J$36,IF(A5=7,'Prace domowe'!K$36,IF(A5=8,'Prace domowe'!L$36,IF(A5=9,'Prace domowe'!M$36,IF(A5=10,'Prace domowe'!N$36,IF(A5=11,'Prace domowe'!O$36,IF(A5=12,'Prace domowe'!P$36,IF(A5="X1",'Prace domowe'!Q$36,IF(A5="X2",'Prace domowe'!R$36,"BŁĄD"))))))))))))))</f>
        <v>0</v>
      </c>
      <c r="N5" s="3">
        <f>IF(K5=2,2,ROUND(2*(0.6*K5+0.4*L5),0)/2)</f>
        <v>2</v>
      </c>
    </row>
    <row r="6" spans="1:14">
      <c r="A6" s="7">
        <v>1</v>
      </c>
      <c r="B6" t="s">
        <v>89</v>
      </c>
      <c r="C6" t="s">
        <v>128</v>
      </c>
      <c r="D6" s="5">
        <v>7.67</v>
      </c>
      <c r="E6" s="9">
        <f>D6/12</f>
        <v>0.63916666666666666</v>
      </c>
      <c r="F6" s="3">
        <f>IF(E6&gt;0.9,5,IF(E6&gt;0.8,4.5,IF(E6&gt;0.7,4,IF(E6&gt;0.6,3.5,IF(E6&gt;0.5,3,2)))))</f>
        <v>3.5</v>
      </c>
      <c r="H6" s="9">
        <f>G6/12</f>
        <v>0</v>
      </c>
      <c r="I6" s="3">
        <f>IF(H6&gt;0.9,5,IF(H6&gt;0.8,4.5,IF(H6&gt;0.7,4,IF(H6&gt;0.6,3.5,IF(H6&gt;0.5,3,2)))))</f>
        <v>2</v>
      </c>
      <c r="K6" s="3">
        <f>MAX(F6,I6)</f>
        <v>3.5</v>
      </c>
      <c r="L6">
        <f>IF(A6=1,'Prace domowe'!E$36,IF(A6=2,'Prace domowe'!F$36,IF(A6=3,'Prace domowe'!G$36,IF(A6=4,'Prace domowe'!H$36,IF(A6=5,'Prace domowe'!I$36,IF(A6=6,'Prace domowe'!J$36,IF(A6=7,'Prace domowe'!K$36,IF(A6=8,'Prace domowe'!L$36,IF(A6=9,'Prace domowe'!M$36,IF(A6=10,'Prace domowe'!N$36,IF(A6=11,'Prace domowe'!O$36,IF(A6=12,'Prace domowe'!P$36,IF(A6="X1",'Prace domowe'!Q$36,IF(A6="X2",'Prace domowe'!R$36,"BŁĄD"))))))))))))))</f>
        <v>3.5</v>
      </c>
      <c r="N6" s="3">
        <f>IF(K6=2,2,ROUND(2*(0.6*K6+0.4*L6),0)/2)</f>
        <v>3.5</v>
      </c>
    </row>
    <row r="7" spans="1:14">
      <c r="A7" s="7">
        <v>1</v>
      </c>
      <c r="B7" t="s">
        <v>95</v>
      </c>
      <c r="C7" t="s">
        <v>96</v>
      </c>
      <c r="D7" s="5">
        <v>6.67</v>
      </c>
      <c r="E7" s="9">
        <f>D7/12</f>
        <v>0.55583333333333329</v>
      </c>
      <c r="F7" s="3">
        <f>IF(E7&gt;0.9,5,IF(E7&gt;0.8,4.5,IF(E7&gt;0.7,4,IF(E7&gt;0.6,3.5,IF(E7&gt;0.5,3,2)))))</f>
        <v>3</v>
      </c>
      <c r="H7" s="9">
        <f>G7/12</f>
        <v>0</v>
      </c>
      <c r="I7" s="3">
        <f>IF(H7&gt;0.9,5,IF(H7&gt;0.8,4.5,IF(H7&gt;0.7,4,IF(H7&gt;0.6,3.5,IF(H7&gt;0.5,3,2)))))</f>
        <v>2</v>
      </c>
      <c r="K7" s="3">
        <f>MAX(F7,I7)</f>
        <v>3</v>
      </c>
      <c r="L7">
        <f>IF(A7=1,'Prace domowe'!E$36,IF(A7=2,'Prace domowe'!F$36,IF(A7=3,'Prace domowe'!G$36,IF(A7=4,'Prace domowe'!H$36,IF(A7=5,'Prace domowe'!I$36,IF(A7=6,'Prace domowe'!J$36,IF(A7=7,'Prace domowe'!K$36,IF(A7=8,'Prace domowe'!L$36,IF(A7=9,'Prace domowe'!M$36,IF(A7=10,'Prace domowe'!N$36,IF(A7=11,'Prace domowe'!O$36,IF(A7=12,'Prace domowe'!P$36,IF(A7="X1",'Prace domowe'!Q$36,IF(A7="X2",'Prace domowe'!R$36,"BŁĄD"))))))))))))))</f>
        <v>3.5</v>
      </c>
      <c r="N7" s="3">
        <f>IF(K7=2,2,ROUND(2*(0.6*K7+0.4*L7),0)/2)</f>
        <v>3</v>
      </c>
    </row>
    <row r="8" spans="1:14">
      <c r="A8" s="7">
        <v>2</v>
      </c>
      <c r="B8" t="s">
        <v>90</v>
      </c>
      <c r="C8" t="s">
        <v>91</v>
      </c>
      <c r="D8" s="5">
        <v>6.3</v>
      </c>
      <c r="E8" s="9">
        <f>D8/12</f>
        <v>0.52500000000000002</v>
      </c>
      <c r="F8" s="3">
        <f>IF(E8&gt;0.9,5,IF(E8&gt;0.8,4.5,IF(E8&gt;0.7,4,IF(E8&gt;0.6,3.5,IF(E8&gt;0.5,3,2)))))</f>
        <v>3</v>
      </c>
      <c r="H8" s="9">
        <f>G8/12</f>
        <v>0</v>
      </c>
      <c r="I8" s="3">
        <f>IF(H8&gt;0.9,5,IF(H8&gt;0.8,4.5,IF(H8&gt;0.7,4,IF(H8&gt;0.6,3.5,IF(H8&gt;0.5,3,2)))))</f>
        <v>2</v>
      </c>
      <c r="K8" s="3">
        <f>MAX(F8,I8)</f>
        <v>3</v>
      </c>
      <c r="L8">
        <f>IF(A8=1,'Prace domowe'!E$36,IF(A8=2,'Prace domowe'!F$36,IF(A8=3,'Prace domowe'!G$36,IF(A8=4,'Prace domowe'!H$36,IF(A8=5,'Prace domowe'!I$36,IF(A8=6,'Prace domowe'!J$36,IF(A8=7,'Prace domowe'!K$36,IF(A8=8,'Prace domowe'!L$36,IF(A8=9,'Prace domowe'!M$36,IF(A8=10,'Prace domowe'!N$36,IF(A8=11,'Prace domowe'!O$36,IF(A8=12,'Prace domowe'!P$36,IF(A8="X1",'Prace domowe'!Q$36,IF(A8="X2",'Prace domowe'!R$36,"BŁĄD"))))))))))))))</f>
        <v>2</v>
      </c>
      <c r="N8" s="3">
        <f>IF(K8=2,2,ROUND(2*(0.6*K8+0.4*L8),0)/2)</f>
        <v>2.5</v>
      </c>
    </row>
    <row r="9" spans="1:14">
      <c r="A9" s="7">
        <v>3</v>
      </c>
      <c r="B9" t="s">
        <v>7</v>
      </c>
      <c r="C9" t="s">
        <v>119</v>
      </c>
      <c r="D9" s="5" t="s">
        <v>115</v>
      </c>
      <c r="E9" s="9" t="s">
        <v>115</v>
      </c>
      <c r="F9" s="3">
        <v>3</v>
      </c>
      <c r="H9" s="9">
        <f>G9/12</f>
        <v>0</v>
      </c>
      <c r="I9" s="3">
        <f>IF(H9&gt;0.9,5,IF(H9&gt;0.8,4.5,IF(H9&gt;0.7,4,IF(H9&gt;0.6,3.5,IF(H9&gt;0.5,3,2)))))</f>
        <v>2</v>
      </c>
      <c r="K9" s="3">
        <f>MAX(F9,I9)</f>
        <v>3</v>
      </c>
      <c r="L9">
        <f>IF(A9=1,'Prace domowe'!E$36,IF(A9=2,'Prace domowe'!F$36,IF(A9=3,'Prace domowe'!G$36,IF(A9=4,'Prace domowe'!H$36,IF(A9=5,'Prace domowe'!I$36,IF(A9=6,'Prace domowe'!J$36,IF(A9=7,'Prace domowe'!K$36,IF(A9=8,'Prace domowe'!L$36,IF(A9=9,'Prace domowe'!M$36,IF(A9=10,'Prace domowe'!N$36,IF(A9=11,'Prace domowe'!O$36,IF(A9=12,'Prace domowe'!P$36,IF(A9="X1",'Prace domowe'!Q$36,IF(A9="X2",'Prace domowe'!R$36,"BŁĄD"))))))))))))))</f>
        <v>2</v>
      </c>
      <c r="N9" s="3">
        <f>IF(K9=2,2,ROUND(2*(0.6*K9+0.4*L9),0)/2)</f>
        <v>2.5</v>
      </c>
    </row>
    <row r="10" spans="1:14">
      <c r="A10" s="7">
        <v>1</v>
      </c>
      <c r="B10" t="s">
        <v>11</v>
      </c>
      <c r="C10" t="s">
        <v>129</v>
      </c>
      <c r="D10" s="5">
        <v>6</v>
      </c>
      <c r="E10" s="9">
        <f>D10/12</f>
        <v>0.5</v>
      </c>
      <c r="F10" s="3">
        <f>IF(E10&gt;0.9,5,IF(E10&gt;0.8,4.5,IF(E10&gt;0.7,4,IF(E10&gt;0.6,3.5,IF(E10&gt;0.5,3,2)))))</f>
        <v>2</v>
      </c>
      <c r="H10" s="9">
        <f>G10/12</f>
        <v>0</v>
      </c>
      <c r="I10" s="3">
        <f>IF(H10&gt;0.9,5,IF(H10&gt;0.8,4.5,IF(H10&gt;0.7,4,IF(H10&gt;0.6,3.5,IF(H10&gt;0.5,3,2)))))</f>
        <v>2</v>
      </c>
      <c r="K10" s="3">
        <f>MAX(F10,I10)</f>
        <v>2</v>
      </c>
      <c r="L10">
        <f>IF(A10=1,'Prace domowe'!E$36,IF(A10=2,'Prace domowe'!F$36,IF(A10=3,'Prace domowe'!G$36,IF(A10=4,'Prace domowe'!H$36,IF(A10=5,'Prace domowe'!I$36,IF(A10=6,'Prace domowe'!J$36,IF(A10=7,'Prace domowe'!K$36,IF(A10=8,'Prace domowe'!L$36,IF(A10=9,'Prace domowe'!M$36,IF(A10=10,'Prace domowe'!N$36,IF(A10=11,'Prace domowe'!O$36,IF(A10=12,'Prace domowe'!P$36,IF(A10="X1",'Prace domowe'!Q$36,IF(A10="X2",'Prace domowe'!R$36,"BŁĄD"))))))))))))))</f>
        <v>3.5</v>
      </c>
      <c r="N10" s="3">
        <f>IF(K10=2,2,ROUND(2*(0.6*K10+0.4*L10),0)/2)</f>
        <v>2</v>
      </c>
    </row>
    <row r="11" spans="1:14">
      <c r="A11" s="7">
        <v>3</v>
      </c>
      <c r="B11" t="s">
        <v>102</v>
      </c>
      <c r="C11" t="s">
        <v>103</v>
      </c>
      <c r="D11" s="5">
        <v>4.67</v>
      </c>
      <c r="E11" s="9">
        <f>D11/12</f>
        <v>0.38916666666666666</v>
      </c>
      <c r="F11" s="3">
        <f>IF(E11&gt;0.9,5,IF(E11&gt;0.8,4.5,IF(E11&gt;0.7,4,IF(E11&gt;0.6,3.5,IF(E11&gt;0.5,3,2)))))</f>
        <v>2</v>
      </c>
      <c r="H11" s="9">
        <f>G11/12</f>
        <v>0</v>
      </c>
      <c r="I11" s="3">
        <f>IF(H11&gt;0.9,5,IF(H11&gt;0.8,4.5,IF(H11&gt;0.7,4,IF(H11&gt;0.6,3.5,IF(H11&gt;0.5,3,2)))))</f>
        <v>2</v>
      </c>
      <c r="K11" s="3">
        <f>MAX(F11,I11)</f>
        <v>2</v>
      </c>
      <c r="L11">
        <f>IF(A11=1,'Prace domowe'!E$36,IF(A11=2,'Prace domowe'!F$36,IF(A11=3,'Prace domowe'!G$36,IF(A11=4,'Prace domowe'!H$36,IF(A11=5,'Prace domowe'!I$36,IF(A11=6,'Prace domowe'!J$36,IF(A11=7,'Prace domowe'!K$36,IF(A11=8,'Prace domowe'!L$36,IF(A11=9,'Prace domowe'!M$36,IF(A11=10,'Prace domowe'!N$36,IF(A11=11,'Prace domowe'!O$36,IF(A11=12,'Prace domowe'!P$36,IF(A11="X1",'Prace domowe'!Q$36,IF(A11="X2",'Prace domowe'!R$36,"BŁĄD"))))))))))))))</f>
        <v>2</v>
      </c>
      <c r="N11" s="3">
        <f>IF(K11=2,2,ROUND(2*(0.6*K11+0.4*L11),0)/2)</f>
        <v>2</v>
      </c>
    </row>
    <row r="12" spans="1:14">
      <c r="A12" s="7">
        <v>3</v>
      </c>
      <c r="B12" t="s">
        <v>16</v>
      </c>
      <c r="C12" t="s">
        <v>88</v>
      </c>
      <c r="D12" s="5">
        <v>6</v>
      </c>
      <c r="E12" s="9">
        <f>D12/12</f>
        <v>0.5</v>
      </c>
      <c r="F12" s="3">
        <f>IF(E12&gt;0.9,5,IF(E12&gt;0.8,4.5,IF(E12&gt;0.7,4,IF(E12&gt;0.6,3.5,IF(E12&gt;0.5,3,2)))))</f>
        <v>2</v>
      </c>
      <c r="H12" s="9">
        <f>G12/12</f>
        <v>0</v>
      </c>
      <c r="I12" s="3">
        <f>IF(H12&gt;0.9,5,IF(H12&gt;0.8,4.5,IF(H12&gt;0.7,4,IF(H12&gt;0.6,3.5,IF(H12&gt;0.5,3,2)))))</f>
        <v>2</v>
      </c>
      <c r="K12" s="3">
        <f>MAX(F12,I12)</f>
        <v>2</v>
      </c>
      <c r="L12">
        <f>IF(A12=1,'Prace domowe'!E$36,IF(A12=2,'Prace domowe'!F$36,IF(A12=3,'Prace domowe'!G$36,IF(A12=4,'Prace domowe'!H$36,IF(A12=5,'Prace domowe'!I$36,IF(A12=6,'Prace domowe'!J$36,IF(A12=7,'Prace domowe'!K$36,IF(A12=8,'Prace domowe'!L$36,IF(A12=9,'Prace domowe'!M$36,IF(A12=10,'Prace domowe'!N$36,IF(A12=11,'Prace domowe'!O$36,IF(A12=12,'Prace domowe'!P$36,IF(A12="X1",'Prace domowe'!Q$36,IF(A12="X2",'Prace domowe'!R$36,"BŁĄD"))))))))))))))</f>
        <v>2</v>
      </c>
      <c r="N12" s="3">
        <f>IF(K12=2,2,ROUND(2*(0.6*K12+0.4*L12),0)/2)</f>
        <v>2</v>
      </c>
    </row>
    <row r="13" spans="1:14">
      <c r="A13" s="7">
        <v>3</v>
      </c>
      <c r="B13" t="s">
        <v>12</v>
      </c>
      <c r="C13" t="s">
        <v>101</v>
      </c>
      <c r="D13" s="5">
        <v>6.17</v>
      </c>
      <c r="E13" s="9">
        <f>D13/12</f>
        <v>0.51416666666666666</v>
      </c>
      <c r="F13" s="3">
        <f>IF(E13&gt;0.9,5,IF(E13&gt;0.8,4.5,IF(E13&gt;0.7,4,IF(E13&gt;0.6,3.5,IF(E13&gt;0.5,3,2)))))</f>
        <v>3</v>
      </c>
      <c r="H13" s="9">
        <f>G13/12</f>
        <v>0</v>
      </c>
      <c r="I13" s="3">
        <f>IF(H13&gt;0.9,5,IF(H13&gt;0.8,4.5,IF(H13&gt;0.7,4,IF(H13&gt;0.6,3.5,IF(H13&gt;0.5,3,2)))))</f>
        <v>2</v>
      </c>
      <c r="K13" s="3">
        <f>MAX(F13,I13)</f>
        <v>3</v>
      </c>
      <c r="L13">
        <f>IF(A13=1,'Prace domowe'!E$36,IF(A13=2,'Prace domowe'!F$36,IF(A13=3,'Prace domowe'!G$36,IF(A13=4,'Prace domowe'!H$36,IF(A13=5,'Prace domowe'!I$36,IF(A13=6,'Prace domowe'!J$36,IF(A13=7,'Prace domowe'!K$36,IF(A13=8,'Prace domowe'!L$36,IF(A13=9,'Prace domowe'!M$36,IF(A13=10,'Prace domowe'!N$36,IF(A13=11,'Prace domowe'!O$36,IF(A13=12,'Prace domowe'!P$36,IF(A13="X1",'Prace domowe'!Q$36,IF(A13="X2",'Prace domowe'!R$36,"BŁĄD"))))))))))))))</f>
        <v>2</v>
      </c>
      <c r="N13" s="3">
        <f>IF(K13=2,2,ROUND(2*(0.6*K13+0.4*L13),0)/2)</f>
        <v>2.5</v>
      </c>
    </row>
    <row r="14" spans="1:14">
      <c r="A14" s="7">
        <v>2</v>
      </c>
      <c r="B14" t="s">
        <v>5</v>
      </c>
      <c r="C14" t="s">
        <v>110</v>
      </c>
      <c r="D14" s="5">
        <v>4.83</v>
      </c>
      <c r="E14" s="9">
        <f>D14/12</f>
        <v>0.40250000000000002</v>
      </c>
      <c r="F14" s="3">
        <f>IF(E14&gt;0.9,5,IF(E14&gt;0.8,4.5,IF(E14&gt;0.7,4,IF(E14&gt;0.6,3.5,IF(E14&gt;0.5,3,2)))))</f>
        <v>2</v>
      </c>
      <c r="H14" s="9">
        <f>G14/12</f>
        <v>0</v>
      </c>
      <c r="I14" s="3">
        <f>IF(H14&gt;0.9,5,IF(H14&gt;0.8,4.5,IF(H14&gt;0.7,4,IF(H14&gt;0.6,3.5,IF(H14&gt;0.5,3,2)))))</f>
        <v>2</v>
      </c>
      <c r="K14" s="3">
        <f>MAX(F14,I14)</f>
        <v>2</v>
      </c>
      <c r="L14">
        <f>IF(A14=1,'Prace domowe'!E$36,IF(A14=2,'Prace domowe'!F$36,IF(A14=3,'Prace domowe'!G$36,IF(A14=4,'Prace domowe'!H$36,IF(A14=5,'Prace domowe'!I$36,IF(A14=6,'Prace domowe'!J$36,IF(A14=7,'Prace domowe'!K$36,IF(A14=8,'Prace domowe'!L$36,IF(A14=9,'Prace domowe'!M$36,IF(A14=10,'Prace domowe'!N$36,IF(A14=11,'Prace domowe'!O$36,IF(A14=12,'Prace domowe'!P$36,IF(A14="X1",'Prace domowe'!Q$36,IF(A14="X2",'Prace domowe'!R$36,"BŁĄD"))))))))))))))</f>
        <v>2</v>
      </c>
      <c r="N14" s="3">
        <f>IF(K14=2,2,ROUND(2*(0.6*K14+0.4*L14),0)/2)</f>
        <v>2</v>
      </c>
    </row>
    <row r="15" spans="1:14">
      <c r="A15" s="7">
        <v>2</v>
      </c>
      <c r="B15" t="s">
        <v>92</v>
      </c>
      <c r="C15" t="s">
        <v>93</v>
      </c>
      <c r="D15" s="5">
        <v>3.3</v>
      </c>
      <c r="E15" s="9">
        <f>D15/12</f>
        <v>0.27499999999999997</v>
      </c>
      <c r="F15" s="3">
        <f>IF(E15&gt;0.9,5,IF(E15&gt;0.8,4.5,IF(E15&gt;0.7,4,IF(E15&gt;0.6,3.5,IF(E15&gt;0.5,3,2)))))</f>
        <v>2</v>
      </c>
      <c r="H15" s="9">
        <f>G15/12</f>
        <v>0</v>
      </c>
      <c r="I15" s="3">
        <f>IF(H15&gt;0.9,5,IF(H15&gt;0.8,4.5,IF(H15&gt;0.7,4,IF(H15&gt;0.6,3.5,IF(H15&gt;0.5,3,2)))))</f>
        <v>2</v>
      </c>
      <c r="K15" s="3">
        <f>MAX(F15,I15)</f>
        <v>2</v>
      </c>
      <c r="L15">
        <f>IF(A15=1,'Prace domowe'!E$36,IF(A15=2,'Prace domowe'!F$36,IF(A15=3,'Prace domowe'!G$36,IF(A15=4,'Prace domowe'!H$36,IF(A15=5,'Prace domowe'!I$36,IF(A15=6,'Prace domowe'!J$36,IF(A15=7,'Prace domowe'!K$36,IF(A15=8,'Prace domowe'!L$36,IF(A15=9,'Prace domowe'!M$36,IF(A15=10,'Prace domowe'!N$36,IF(A15=11,'Prace domowe'!O$36,IF(A15=12,'Prace domowe'!P$36,IF(A15="X1",'Prace domowe'!Q$36,IF(A15="X2",'Prace domowe'!R$36,"BŁĄD"))))))))))))))</f>
        <v>2</v>
      </c>
      <c r="N15" s="3">
        <f>IF(K15=2,2,ROUND(2*(0.6*K15+0.4*L15),0)/2)</f>
        <v>2</v>
      </c>
    </row>
    <row r="16" spans="1:14">
      <c r="A16" s="7">
        <v>1</v>
      </c>
      <c r="B16" t="s">
        <v>85</v>
      </c>
      <c r="C16" t="s">
        <v>86</v>
      </c>
      <c r="D16" s="5">
        <v>4.33</v>
      </c>
      <c r="E16" s="9">
        <f>D16/12</f>
        <v>0.36083333333333334</v>
      </c>
      <c r="F16" s="3">
        <f>IF(E16&gt;0.9,5,IF(E16&gt;0.8,4.5,IF(E16&gt;0.7,4,IF(E16&gt;0.6,3.5,IF(E16&gt;0.5,3,2)))))</f>
        <v>2</v>
      </c>
      <c r="H16" s="9">
        <f>G16/12</f>
        <v>0</v>
      </c>
      <c r="I16" s="3">
        <f>IF(H16&gt;0.9,5,IF(H16&gt;0.8,4.5,IF(H16&gt;0.7,4,IF(H16&gt;0.6,3.5,IF(H16&gt;0.5,3,2)))))</f>
        <v>2</v>
      </c>
      <c r="K16" s="3">
        <f>MAX(F16,I16)</f>
        <v>2</v>
      </c>
      <c r="L16">
        <f>IF(A16=1,'Prace domowe'!E$36,IF(A16=2,'Prace domowe'!F$36,IF(A16=3,'Prace domowe'!G$36,IF(A16=4,'Prace domowe'!H$36,IF(A16=5,'Prace domowe'!I$36,IF(A16=6,'Prace domowe'!J$36,IF(A16=7,'Prace domowe'!K$36,IF(A16=8,'Prace domowe'!L$36,IF(A16=9,'Prace domowe'!M$36,IF(A16=10,'Prace domowe'!N$36,IF(A16=11,'Prace domowe'!O$36,IF(A16=12,'Prace domowe'!P$36,IF(A16="X1",'Prace domowe'!Q$36,IF(A16="X2",'Prace domowe'!R$36,"BŁĄD"))))))))))))))</f>
        <v>3.5</v>
      </c>
      <c r="N16" s="3">
        <f>IF(K16=2,2,ROUND(2*(0.6*K16+0.4*L16),0)/2)</f>
        <v>2</v>
      </c>
    </row>
    <row r="17" spans="1:14">
      <c r="A17" s="7">
        <v>3</v>
      </c>
      <c r="B17" t="s">
        <v>15</v>
      </c>
      <c r="C17" t="s">
        <v>117</v>
      </c>
      <c r="D17" s="5" t="s">
        <v>115</v>
      </c>
      <c r="E17" s="9" t="s">
        <v>115</v>
      </c>
      <c r="F17" s="3">
        <v>3.5</v>
      </c>
      <c r="H17" s="9">
        <f>G17/12</f>
        <v>0</v>
      </c>
      <c r="I17" s="3">
        <f>IF(H17&gt;0.9,5,IF(H17&gt;0.8,4.5,IF(H17&gt;0.7,4,IF(H17&gt;0.6,3.5,IF(H17&gt;0.5,3,2)))))</f>
        <v>2</v>
      </c>
      <c r="K17" s="3">
        <f>MAX(F17,I17)</f>
        <v>3.5</v>
      </c>
      <c r="L17">
        <f>IF(A17=1,'Prace domowe'!E$36,IF(A17=2,'Prace domowe'!F$36,IF(A17=3,'Prace domowe'!G$36,IF(A17=4,'Prace domowe'!H$36,IF(A17=5,'Prace domowe'!I$36,IF(A17=6,'Prace domowe'!J$36,IF(A17=7,'Prace domowe'!K$36,IF(A17=8,'Prace domowe'!L$36,IF(A17=9,'Prace domowe'!M$36,IF(A17=10,'Prace domowe'!N$36,IF(A17=11,'Prace domowe'!O$36,IF(A17=12,'Prace domowe'!P$36,IF(A17="X1",'Prace domowe'!Q$36,IF(A17="X2",'Prace domowe'!R$36,"BŁĄD"))))))))))))))</f>
        <v>2</v>
      </c>
      <c r="N17" s="3">
        <f>IF(K17=2,2,ROUND(2*(0.6*K17+0.4*L17),0)/2)</f>
        <v>3</v>
      </c>
    </row>
    <row r="18" spans="1:14">
      <c r="A18" s="7">
        <v>2</v>
      </c>
      <c r="B18" t="s">
        <v>17</v>
      </c>
      <c r="C18" t="s">
        <v>113</v>
      </c>
      <c r="D18" s="5" t="s">
        <v>115</v>
      </c>
      <c r="E18" s="9" t="s">
        <v>115</v>
      </c>
      <c r="F18" s="3">
        <v>4</v>
      </c>
      <c r="H18" s="9">
        <f>G18/12</f>
        <v>0</v>
      </c>
      <c r="I18" s="3">
        <f>IF(H18&gt;0.9,5,IF(H18&gt;0.8,4.5,IF(H18&gt;0.7,4,IF(H18&gt;0.6,3.5,IF(H18&gt;0.5,3,2)))))</f>
        <v>2</v>
      </c>
      <c r="K18" s="3">
        <f>MAX(F18,I18)</f>
        <v>4</v>
      </c>
      <c r="L18">
        <f>IF(A18=1,'Prace domowe'!E$36,IF(A18=2,'Prace domowe'!F$36,IF(A18=3,'Prace domowe'!G$36,IF(A18=4,'Prace domowe'!H$36,IF(A18=5,'Prace domowe'!I$36,IF(A18=6,'Prace domowe'!J$36,IF(A18=7,'Prace domowe'!K$36,IF(A18=8,'Prace domowe'!L$36,IF(A18=9,'Prace domowe'!M$36,IF(A18=10,'Prace domowe'!N$36,IF(A18=11,'Prace domowe'!O$36,IF(A18=12,'Prace domowe'!P$36,IF(A18="X1",'Prace domowe'!Q$36,IF(A18="X2",'Prace domowe'!R$36,"BŁĄD"))))))))))))))</f>
        <v>2</v>
      </c>
      <c r="N18" s="3">
        <f>IF(K18=2,2,ROUND(2*(0.6*K18+0.4*L18),0)/2)</f>
        <v>3</v>
      </c>
    </row>
    <row r="19" spans="1:14">
      <c r="A19" s="7">
        <v>3</v>
      </c>
      <c r="B19" t="s">
        <v>10</v>
      </c>
      <c r="C19" t="s">
        <v>106</v>
      </c>
      <c r="D19" s="5">
        <v>4.83</v>
      </c>
      <c r="E19" s="9">
        <f>D19/12</f>
        <v>0.40250000000000002</v>
      </c>
      <c r="F19" s="3">
        <f>IF(E19&gt;0.9,5,IF(E19&gt;0.8,4.5,IF(E19&gt;0.7,4,IF(E19&gt;0.6,3.5,IF(E19&gt;0.5,3,2)))))</f>
        <v>2</v>
      </c>
      <c r="H19" s="9">
        <f>G19/12</f>
        <v>0</v>
      </c>
      <c r="I19" s="3">
        <f>IF(H19&gt;0.9,5,IF(H19&gt;0.8,4.5,IF(H19&gt;0.7,4,IF(H19&gt;0.6,3.5,IF(H19&gt;0.5,3,2)))))</f>
        <v>2</v>
      </c>
      <c r="K19" s="3">
        <f>MAX(F19,I19)</f>
        <v>2</v>
      </c>
      <c r="L19">
        <f>IF(A19=1,'Prace domowe'!E$36,IF(A19=2,'Prace domowe'!F$36,IF(A19=3,'Prace domowe'!G$36,IF(A19=4,'Prace domowe'!H$36,IF(A19=5,'Prace domowe'!I$36,IF(A19=6,'Prace domowe'!J$36,IF(A19=7,'Prace domowe'!K$36,IF(A19=8,'Prace domowe'!L$36,IF(A19=9,'Prace domowe'!M$36,IF(A19=10,'Prace domowe'!N$36,IF(A19=11,'Prace domowe'!O$36,IF(A19=12,'Prace domowe'!P$36,IF(A19="X1",'Prace domowe'!Q$36,IF(A19="X2",'Prace domowe'!R$36,"BŁĄD"))))))))))))))</f>
        <v>2</v>
      </c>
      <c r="N19" s="3">
        <f>IF(K19=2,2,ROUND(2*(0.6*K19+0.4*L19),0)/2)</f>
        <v>2</v>
      </c>
    </row>
    <row r="20" spans="1:14">
      <c r="A20" s="7">
        <v>4</v>
      </c>
      <c r="B20" t="s">
        <v>98</v>
      </c>
      <c r="C20" t="s">
        <v>99</v>
      </c>
      <c r="D20" s="5">
        <v>6.17</v>
      </c>
      <c r="E20" s="9">
        <f>D20/12</f>
        <v>0.51416666666666666</v>
      </c>
      <c r="F20" s="3">
        <f>IF(E20&gt;0.9,5,IF(E20&gt;0.8,4.5,IF(E20&gt;0.7,4,IF(E20&gt;0.6,3.5,IF(E20&gt;0.5,3,2)))))</f>
        <v>3</v>
      </c>
      <c r="H20" s="9">
        <f>G20/12</f>
        <v>0</v>
      </c>
      <c r="I20" s="3">
        <f>IF(H20&gt;0.9,5,IF(H20&gt;0.8,4.5,IF(H20&gt;0.7,4,IF(H20&gt;0.6,3.5,IF(H20&gt;0.5,3,2)))))</f>
        <v>2</v>
      </c>
      <c r="K20" s="3">
        <f>MAX(F20,I20)</f>
        <v>3</v>
      </c>
      <c r="L20">
        <f>IF(A20=1,'Prace domowe'!E$36,IF(A20=2,'Prace domowe'!F$36,IF(A20=3,'Prace domowe'!G$36,IF(A20=4,'Prace domowe'!H$36,IF(A20=5,'Prace domowe'!I$36,IF(A20=6,'Prace domowe'!J$36,IF(A20=7,'Prace domowe'!K$36,IF(A20=8,'Prace domowe'!L$36,IF(A20=9,'Prace domowe'!M$36,IF(A20=10,'Prace domowe'!N$36,IF(A20=11,'Prace domowe'!O$36,IF(A20=12,'Prace domowe'!P$36,IF(A20="X1",'Prace domowe'!Q$36,IF(A20="X2",'Prace domowe'!R$36,"BŁĄD"))))))))))))))</f>
        <v>0</v>
      </c>
      <c r="N20" s="3">
        <f>IF(K20=2,2,ROUND(2*(0.6*K20+0.4*L20),0)/2)</f>
        <v>2</v>
      </c>
    </row>
    <row r="21" spans="1:14">
      <c r="A21" s="7">
        <v>2</v>
      </c>
      <c r="B21" t="s">
        <v>13</v>
      </c>
      <c r="C21" t="s">
        <v>114</v>
      </c>
      <c r="E21" s="9">
        <f>D21/12</f>
        <v>0</v>
      </c>
      <c r="F21" s="3">
        <f>IF(E21&gt;0.9,5,IF(E21&gt;0.8,4.5,IF(E21&gt;0.7,4,IF(E21&gt;0.6,3.5,IF(E21&gt;0.5,3,2)))))</f>
        <v>2</v>
      </c>
      <c r="H21" s="9">
        <f>G21/12</f>
        <v>0</v>
      </c>
      <c r="I21" s="3">
        <f>IF(H21&gt;0.9,5,IF(H21&gt;0.8,4.5,IF(H21&gt;0.7,4,IF(H21&gt;0.6,3.5,IF(H21&gt;0.5,3,2)))))</f>
        <v>2</v>
      </c>
      <c r="K21" s="3">
        <f>MAX(F21,I21)</f>
        <v>2</v>
      </c>
      <c r="L21">
        <f>IF(A21=1,'Prace domowe'!E$36,IF(A21=2,'Prace domowe'!F$36,IF(A21=3,'Prace domowe'!G$36,IF(A21=4,'Prace domowe'!H$36,IF(A21=5,'Prace domowe'!I$36,IF(A21=6,'Prace domowe'!J$36,IF(A21=7,'Prace domowe'!K$36,IF(A21=8,'Prace domowe'!L$36,IF(A21=9,'Prace domowe'!M$36,IF(A21=10,'Prace domowe'!N$36,IF(A21=11,'Prace domowe'!O$36,IF(A21=12,'Prace domowe'!P$36,IF(A21="X1",'Prace domowe'!Q$36,IF(A21="X2",'Prace domowe'!R$36,"BŁĄD"))))))))))))))</f>
        <v>2</v>
      </c>
      <c r="N21" s="3">
        <f>IF(K21=2,2,ROUND(2*(0.6*K21+0.4*L21),0)/2)</f>
        <v>2</v>
      </c>
    </row>
    <row r="22" spans="1:14">
      <c r="A22" s="7">
        <v>4</v>
      </c>
      <c r="B22" t="s">
        <v>10</v>
      </c>
      <c r="C22" t="s">
        <v>109</v>
      </c>
      <c r="D22" s="5">
        <v>4</v>
      </c>
      <c r="E22" s="9">
        <f>D22/12</f>
        <v>0.33333333333333331</v>
      </c>
      <c r="F22" s="3">
        <f>IF(E22&gt;0.9,5,IF(E22&gt;0.8,4.5,IF(E22&gt;0.7,4,IF(E22&gt;0.6,3.5,IF(E22&gt;0.5,3,2)))))</f>
        <v>2</v>
      </c>
      <c r="H22" s="9">
        <f>G22/12</f>
        <v>0</v>
      </c>
      <c r="I22" s="3">
        <f>IF(H22&gt;0.9,5,IF(H22&gt;0.8,4.5,IF(H22&gt;0.7,4,IF(H22&gt;0.6,3.5,IF(H22&gt;0.5,3,2)))))</f>
        <v>2</v>
      </c>
      <c r="K22" s="3">
        <f>MAX(F22,I22)</f>
        <v>2</v>
      </c>
      <c r="L22">
        <f>IF(A22=1,'Prace domowe'!E$36,IF(A22=2,'Prace domowe'!F$36,IF(A22=3,'Prace domowe'!G$36,IF(A22=4,'Prace domowe'!H$36,IF(A22=5,'Prace domowe'!I$36,IF(A22=6,'Prace domowe'!J$36,IF(A22=7,'Prace domowe'!K$36,IF(A22=8,'Prace domowe'!L$36,IF(A22=9,'Prace domowe'!M$36,IF(A22=10,'Prace domowe'!N$36,IF(A22=11,'Prace domowe'!O$36,IF(A22=12,'Prace domowe'!P$36,IF(A22="X1",'Prace domowe'!Q$36,IF(A22="X2",'Prace domowe'!R$36,"BŁĄD"))))))))))))))</f>
        <v>0</v>
      </c>
      <c r="N22" s="3">
        <f>IF(K22=2,2,ROUND(2*(0.6*K22+0.4*L22),0)/2)</f>
        <v>2</v>
      </c>
    </row>
    <row r="23" spans="1:14">
      <c r="A23" s="7">
        <v>3</v>
      </c>
      <c r="B23" t="s">
        <v>6</v>
      </c>
      <c r="C23" t="s">
        <v>120</v>
      </c>
      <c r="E23" s="9">
        <f>D23/12</f>
        <v>0</v>
      </c>
      <c r="F23" s="3">
        <f>IF(E23&gt;0.9,5,IF(E23&gt;0.8,4.5,IF(E23&gt;0.7,4,IF(E23&gt;0.6,3.5,IF(E23&gt;0.5,3,2)))))</f>
        <v>2</v>
      </c>
      <c r="H23" s="9">
        <f>G23/12</f>
        <v>0</v>
      </c>
      <c r="I23" s="3">
        <f>IF(H23&gt;0.9,5,IF(H23&gt;0.8,4.5,IF(H23&gt;0.7,4,IF(H23&gt;0.6,3.5,IF(H23&gt;0.5,3,2)))))</f>
        <v>2</v>
      </c>
      <c r="K23" s="3">
        <f>MAX(F23,I23)</f>
        <v>2</v>
      </c>
      <c r="L23">
        <f>IF(A23=1,'Prace domowe'!E$36,IF(A23=2,'Prace domowe'!F$36,IF(A23=3,'Prace domowe'!G$36,IF(A23=4,'Prace domowe'!H$36,IF(A23=5,'Prace domowe'!I$36,IF(A23=6,'Prace domowe'!J$36,IF(A23=7,'Prace domowe'!K$36,IF(A23=8,'Prace domowe'!L$36,IF(A23=9,'Prace domowe'!M$36,IF(A23=10,'Prace domowe'!N$36,IF(A23=11,'Prace domowe'!O$36,IF(A23=12,'Prace domowe'!P$36,IF(A23="X1",'Prace domowe'!Q$36,IF(A23="X2",'Prace domowe'!R$36,"BŁĄD"))))))))))))))</f>
        <v>2</v>
      </c>
      <c r="N23" s="3">
        <f>IF(K23=2,2,ROUND(2*(0.6*K23+0.4*L23),0)/2)</f>
        <v>2</v>
      </c>
    </row>
    <row r="24" spans="1:14">
      <c r="A24" s="7">
        <v>3</v>
      </c>
      <c r="B24" t="s">
        <v>11</v>
      </c>
      <c r="C24" t="s">
        <v>118</v>
      </c>
      <c r="E24" s="9">
        <f>D24/12</f>
        <v>0</v>
      </c>
      <c r="F24" s="3">
        <f>IF(E24&gt;0.9,5,IF(E24&gt;0.8,4.5,IF(E24&gt;0.7,4,IF(E24&gt;0.6,3.5,IF(E24&gt;0.5,3,2)))))</f>
        <v>2</v>
      </c>
      <c r="H24" s="9">
        <f>G24/12</f>
        <v>0</v>
      </c>
      <c r="I24" s="3">
        <f>IF(H24&gt;0.9,5,IF(H24&gt;0.8,4.5,IF(H24&gt;0.7,4,IF(H24&gt;0.6,3.5,IF(H24&gt;0.5,3,2)))))</f>
        <v>2</v>
      </c>
      <c r="K24" s="3">
        <f>MAX(F24,I24)</f>
        <v>2</v>
      </c>
      <c r="L24">
        <f>IF(A24=1,'Prace domowe'!E$36,IF(A24=2,'Prace domowe'!F$36,IF(A24=3,'Prace domowe'!G$36,IF(A24=4,'Prace domowe'!H$36,IF(A24=5,'Prace domowe'!I$36,IF(A24=6,'Prace domowe'!J$36,IF(A24=7,'Prace domowe'!K$36,IF(A24=8,'Prace domowe'!L$36,IF(A24=9,'Prace domowe'!M$36,IF(A24=10,'Prace domowe'!N$36,IF(A24=11,'Prace domowe'!O$36,IF(A24=12,'Prace domowe'!P$36,IF(A24="X1",'Prace domowe'!Q$36,IF(A24="X2",'Prace domowe'!R$36,"BŁĄD"))))))))))))))</f>
        <v>2</v>
      </c>
      <c r="N24" s="3">
        <f>IF(K24=2,2,ROUND(2*(0.6*K24+0.4*L24),0)/2)</f>
        <v>2</v>
      </c>
    </row>
    <row r="25" spans="1:14">
      <c r="A25" s="7">
        <v>4</v>
      </c>
      <c r="B25" t="s">
        <v>8</v>
      </c>
      <c r="C25" t="s">
        <v>108</v>
      </c>
      <c r="D25" s="5">
        <v>6.83</v>
      </c>
      <c r="E25" s="9">
        <f>D25/12</f>
        <v>0.56916666666666671</v>
      </c>
      <c r="F25" s="3">
        <f>IF(E25&gt;0.9,5,IF(E25&gt;0.8,4.5,IF(E25&gt;0.7,4,IF(E25&gt;0.6,3.5,IF(E25&gt;0.5,3,2)))))</f>
        <v>3</v>
      </c>
      <c r="H25" s="9">
        <f>G25/12</f>
        <v>0</v>
      </c>
      <c r="I25" s="3">
        <f>IF(H25&gt;0.9,5,IF(H25&gt;0.8,4.5,IF(H25&gt;0.7,4,IF(H25&gt;0.6,3.5,IF(H25&gt;0.5,3,2)))))</f>
        <v>2</v>
      </c>
      <c r="K25" s="3">
        <f>MAX(F25,I25)</f>
        <v>3</v>
      </c>
      <c r="L25">
        <f>IF(A25=1,'Prace domowe'!E$36,IF(A25=2,'Prace domowe'!F$36,IF(A25=3,'Prace domowe'!G$36,IF(A25=4,'Prace domowe'!H$36,IF(A25=5,'Prace domowe'!I$36,IF(A25=6,'Prace domowe'!J$36,IF(A25=7,'Prace domowe'!K$36,IF(A25=8,'Prace domowe'!L$36,IF(A25=9,'Prace domowe'!M$36,IF(A25=10,'Prace domowe'!N$36,IF(A25=11,'Prace domowe'!O$36,IF(A25=12,'Prace domowe'!P$36,IF(A25="X1",'Prace domowe'!Q$36,IF(A25="X2",'Prace domowe'!R$36,"BŁĄD"))))))))))))))</f>
        <v>0</v>
      </c>
      <c r="N25" s="3">
        <f>IF(K25=2,2,ROUND(2*(0.6*K25+0.4*L25),0)/2)</f>
        <v>2</v>
      </c>
    </row>
    <row r="26" spans="1:14">
      <c r="A26" s="7">
        <v>1</v>
      </c>
      <c r="B26" t="s">
        <v>124</v>
      </c>
      <c r="C26" t="s">
        <v>125</v>
      </c>
      <c r="D26" s="5">
        <v>9.17</v>
      </c>
      <c r="E26" s="9">
        <f>D26/12</f>
        <v>0.76416666666666666</v>
      </c>
      <c r="H26" s="9">
        <f>G26/12</f>
        <v>0</v>
      </c>
      <c r="I26" s="3">
        <f>IF(H26&gt;0.9,5,IF(H26&gt;0.8,4.5,IF(H26&gt;0.7,4,IF(H26&gt;0.6,3.5,IF(H26&gt;0.5,3,2)))))</f>
        <v>2</v>
      </c>
      <c r="K26" s="3">
        <f>MAX(F26,I26)</f>
        <v>2</v>
      </c>
      <c r="L26">
        <f>IF(A26=1,'Prace domowe'!E$36,IF(A26=2,'Prace domowe'!F$36,IF(A26=3,'Prace domowe'!G$36,IF(A26=4,'Prace domowe'!H$36,IF(A26=5,'Prace domowe'!I$36,IF(A26=6,'Prace domowe'!J$36,IF(A26=7,'Prace domowe'!K$36,IF(A26=8,'Prace domowe'!L$36,IF(A26=9,'Prace domowe'!M$36,IF(A26=10,'Prace domowe'!N$36,IF(A26=11,'Prace domowe'!O$36,IF(A26=12,'Prace domowe'!P$36,IF(A26="X1",'Prace domowe'!Q$36,IF(A26="X2",'Prace domowe'!R$36,"BŁĄD"))))))))))))))</f>
        <v>3.5</v>
      </c>
      <c r="N26" s="3">
        <f>IF(K26=2,2,ROUND(2*(0.6*K26+0.4*L26),0)/2)</f>
        <v>2</v>
      </c>
    </row>
    <row r="27" spans="1:14">
      <c r="A27" s="7">
        <v>1</v>
      </c>
      <c r="B27" t="s">
        <v>7</v>
      </c>
      <c r="C27" t="s">
        <v>87</v>
      </c>
      <c r="D27" s="5">
        <v>7.83</v>
      </c>
      <c r="E27" s="9">
        <f>D27/12</f>
        <v>0.65249999999999997</v>
      </c>
      <c r="F27" s="3">
        <f>IF(E27&gt;0.9,5,IF(E27&gt;0.8,4.5,IF(E27&gt;0.7,4,IF(E27&gt;0.6,3.5,IF(E27&gt;0.5,3,2)))))</f>
        <v>3.5</v>
      </c>
      <c r="H27" s="9">
        <f>G27/12</f>
        <v>0</v>
      </c>
      <c r="I27" s="3">
        <f>IF(H27&gt;0.9,5,IF(H27&gt;0.8,4.5,IF(H27&gt;0.7,4,IF(H27&gt;0.6,3.5,IF(H27&gt;0.5,3,2)))))</f>
        <v>2</v>
      </c>
      <c r="K27" s="3">
        <f>MAX(F27,I27)</f>
        <v>3.5</v>
      </c>
      <c r="L27">
        <f>IF(A27=1,'Prace domowe'!E$36,IF(A27=2,'Prace domowe'!F$36,IF(A27=3,'Prace domowe'!G$36,IF(A27=4,'Prace domowe'!H$36,IF(A27=5,'Prace domowe'!I$36,IF(A27=6,'Prace domowe'!J$36,IF(A27=7,'Prace domowe'!K$36,IF(A27=8,'Prace domowe'!L$36,IF(A27=9,'Prace domowe'!M$36,IF(A27=10,'Prace domowe'!N$36,IF(A27=11,'Prace domowe'!O$36,IF(A27=12,'Prace domowe'!P$36,IF(A27="X1",'Prace domowe'!Q$36,IF(A27="X2",'Prace domowe'!R$36,"BŁĄD"))))))))))))))</f>
        <v>3.5</v>
      </c>
      <c r="N27" s="3">
        <f>IF(K27=2,2,ROUND(2*(0.6*K27+0.4*L27),0)/2)</f>
        <v>3.5</v>
      </c>
    </row>
    <row r="28" spans="1:14">
      <c r="A28" s="7">
        <v>1</v>
      </c>
      <c r="B28" t="s">
        <v>9</v>
      </c>
      <c r="C28" t="s">
        <v>130</v>
      </c>
      <c r="D28" s="5">
        <v>11.17</v>
      </c>
      <c r="E28" s="9">
        <f>D28/12</f>
        <v>0.93083333333333329</v>
      </c>
      <c r="H28" s="9">
        <f>G28/12</f>
        <v>0</v>
      </c>
      <c r="I28" s="3">
        <f>IF(H28&gt;0.9,5,IF(H28&gt;0.8,4.5,IF(H28&gt;0.7,4,IF(H28&gt;0.6,3.5,IF(H28&gt;0.5,3,2)))))</f>
        <v>2</v>
      </c>
      <c r="K28" s="3">
        <f>MAX(F28,I28)</f>
        <v>2</v>
      </c>
      <c r="L28">
        <f>IF(A28=1,'Prace domowe'!E$36,IF(A28=2,'Prace domowe'!F$36,IF(A28=3,'Prace domowe'!G$36,IF(A28=4,'Prace domowe'!H$36,IF(A28=5,'Prace domowe'!I$36,IF(A28=6,'Prace domowe'!J$36,IF(A28=7,'Prace domowe'!K$36,IF(A28=8,'Prace domowe'!L$36,IF(A28=9,'Prace domowe'!M$36,IF(A28=10,'Prace domowe'!N$36,IF(A28=11,'Prace domowe'!O$36,IF(A28=12,'Prace domowe'!P$36,IF(A28="X1",'Prace domowe'!Q$36,IF(A28="X2",'Prace domowe'!R$36,"BŁĄD"))))))))))))))</f>
        <v>3.5</v>
      </c>
      <c r="N28" s="3">
        <f>IF(K28=2,2,ROUND(2*(0.6*K28+0.4*L28),0)/2)</f>
        <v>2</v>
      </c>
    </row>
    <row r="29" spans="1:14">
      <c r="A29" s="7">
        <v>4</v>
      </c>
      <c r="B29" t="s">
        <v>16</v>
      </c>
      <c r="C29" t="s">
        <v>104</v>
      </c>
      <c r="D29" s="5">
        <v>6.13</v>
      </c>
      <c r="E29" s="9">
        <f>D29/12</f>
        <v>0.51083333333333336</v>
      </c>
      <c r="F29" s="3">
        <f>IF(E29&gt;0.9,5,IF(E29&gt;0.8,4.5,IF(E29&gt;0.7,4,IF(E29&gt;0.6,3.5,IF(E29&gt;0.5,3,2)))))</f>
        <v>3</v>
      </c>
      <c r="H29" s="9">
        <f>G29/12</f>
        <v>0</v>
      </c>
      <c r="I29" s="3">
        <f>IF(H29&gt;0.9,5,IF(H29&gt;0.8,4.5,IF(H29&gt;0.7,4,IF(H29&gt;0.6,3.5,IF(H29&gt;0.5,3,2)))))</f>
        <v>2</v>
      </c>
      <c r="K29" s="3">
        <f>MAX(F29,I29)</f>
        <v>3</v>
      </c>
      <c r="L29">
        <v>3</v>
      </c>
      <c r="N29" s="3">
        <f>IF(K29=2,2,ROUND(2*(0.6*K29+0.4*L29),0)/2)</f>
        <v>3</v>
      </c>
    </row>
    <row r="30" spans="1:14">
      <c r="A30" s="7">
        <v>3</v>
      </c>
      <c r="B30" t="s">
        <v>12</v>
      </c>
      <c r="C30" t="s">
        <v>116</v>
      </c>
      <c r="E30" s="9">
        <f>D30/12</f>
        <v>0</v>
      </c>
      <c r="F30" s="3">
        <f>IF(E30&gt;0.9,5,IF(E30&gt;0.8,4.5,IF(E30&gt;0.7,4,IF(E30&gt;0.6,3.5,IF(E30&gt;0.5,3,2)))))</f>
        <v>2</v>
      </c>
      <c r="H30" s="9">
        <f>G30/12</f>
        <v>0</v>
      </c>
      <c r="I30" s="3">
        <f>IF(H30&gt;0.9,5,IF(H30&gt;0.8,4.5,IF(H30&gt;0.7,4,IF(H30&gt;0.6,3.5,IF(H30&gt;0.5,3,2)))))</f>
        <v>2</v>
      </c>
      <c r="K30" s="3">
        <f>MAX(F30,I30)</f>
        <v>2</v>
      </c>
      <c r="L30">
        <f>IF(A30=1,'Prace domowe'!E$36,IF(A30=2,'Prace domowe'!F$36,IF(A30=3,'Prace domowe'!G$36,IF(A30=4,'Prace domowe'!H$36,IF(A30=5,'Prace domowe'!I$36,IF(A30=6,'Prace domowe'!J$36,IF(A30=7,'Prace domowe'!K$36,IF(A30=8,'Prace domowe'!L$36,IF(A30=9,'Prace domowe'!M$36,IF(A30=10,'Prace domowe'!N$36,IF(A30=11,'Prace domowe'!O$36,IF(A30=12,'Prace domowe'!P$36,IF(A30="X1",'Prace domowe'!Q$36,IF(A30="X2",'Prace domowe'!R$36,"BŁĄD"))))))))))))))</f>
        <v>2</v>
      </c>
      <c r="N30" s="3">
        <f>IF(K30=2,2,ROUND(2*(0.6*K30+0.4*L30),0)/2)</f>
        <v>2</v>
      </c>
    </row>
    <row r="31" spans="1:14">
      <c r="A31" s="7">
        <v>1</v>
      </c>
      <c r="B31" t="s">
        <v>8</v>
      </c>
      <c r="C31" t="s">
        <v>84</v>
      </c>
      <c r="D31" s="5">
        <v>7.83</v>
      </c>
      <c r="E31" s="9">
        <f>D31/12</f>
        <v>0.65249999999999997</v>
      </c>
      <c r="F31" s="3">
        <f>IF(E31&gt;0.9,5,IF(E31&gt;0.8,4.5,IF(E31&gt;0.7,4,IF(E31&gt;0.6,3.5,IF(E31&gt;0.5,3,2)))))</f>
        <v>3.5</v>
      </c>
      <c r="H31" s="9">
        <f>G31/12</f>
        <v>0</v>
      </c>
      <c r="I31" s="3">
        <f>IF(H31&gt;0.9,5,IF(H31&gt;0.8,4.5,IF(H31&gt;0.7,4,IF(H31&gt;0.6,3.5,IF(H31&gt;0.5,3,2)))))</f>
        <v>2</v>
      </c>
      <c r="K31" s="3">
        <f>MAX(F31,I31)</f>
        <v>3.5</v>
      </c>
      <c r="L31">
        <f>IF(A31=1,'Prace domowe'!E$36,IF(A31=2,'Prace domowe'!F$36,IF(A31=3,'Prace domowe'!G$36,IF(A31=4,'Prace domowe'!H$36,IF(A31=5,'Prace domowe'!I$36,IF(A31=6,'Prace domowe'!J$36,IF(A31=7,'Prace domowe'!K$36,IF(A31=8,'Prace domowe'!L$36,IF(A31=9,'Prace domowe'!M$36,IF(A31=10,'Prace domowe'!N$36,IF(A31=11,'Prace domowe'!O$36,IF(A31=12,'Prace domowe'!P$36,IF(A31="X1",'Prace domowe'!Q$36,IF(A31="X2",'Prace domowe'!R$36,"BŁĄD"))))))))))))))</f>
        <v>3.5</v>
      </c>
      <c r="N31" s="3">
        <f>IF(K31=2,2,ROUND(2*(0.6*K31+0.4*L31),0)/2)</f>
        <v>3.5</v>
      </c>
    </row>
    <row r="32" spans="1:14">
      <c r="A32" s="7">
        <v>3</v>
      </c>
      <c r="B32" t="s">
        <v>6</v>
      </c>
      <c r="C32" t="s">
        <v>100</v>
      </c>
      <c r="D32" s="5">
        <v>5.17</v>
      </c>
      <c r="E32" s="9">
        <f>D32/12</f>
        <v>0.43083333333333335</v>
      </c>
      <c r="F32" s="3">
        <f>IF(E32&gt;0.9,5,IF(E32&gt;0.8,4.5,IF(E32&gt;0.7,4,IF(E32&gt;0.6,3.5,IF(E32&gt;0.5,3,2)))))</f>
        <v>2</v>
      </c>
      <c r="H32" s="9">
        <f>G32/12</f>
        <v>0</v>
      </c>
      <c r="I32" s="3">
        <f>IF(H32&gt;0.9,5,IF(H32&gt;0.8,4.5,IF(H32&gt;0.7,4,IF(H32&gt;0.6,3.5,IF(H32&gt;0.5,3,2)))))</f>
        <v>2</v>
      </c>
      <c r="K32" s="3">
        <f>MAX(F32,I32)</f>
        <v>2</v>
      </c>
      <c r="L32">
        <f>IF(A32=1,'Prace domowe'!E$36,IF(A32=2,'Prace domowe'!F$36,IF(A32=3,'Prace domowe'!G$36,IF(A32=4,'Prace domowe'!H$36,IF(A32=5,'Prace domowe'!I$36,IF(A32=6,'Prace domowe'!J$36,IF(A32=7,'Prace domowe'!K$36,IF(A32=8,'Prace domowe'!L$36,IF(A32=9,'Prace domowe'!M$36,IF(A32=10,'Prace domowe'!N$36,IF(A32=11,'Prace domowe'!O$36,IF(A32=12,'Prace domowe'!P$36,IF(A32="X1",'Prace domowe'!Q$36,IF(A32="X2",'Prace domowe'!R$36,"BŁĄD"))))))))))))))</f>
        <v>2</v>
      </c>
      <c r="N32" s="3">
        <f>IF(K32=2,2,ROUND(2*(0.6*K32+0.4*L32),0)/2)</f>
        <v>2</v>
      </c>
    </row>
    <row r="33" spans="1:14">
      <c r="A33" s="7">
        <v>4</v>
      </c>
      <c r="B33" t="s">
        <v>6</v>
      </c>
      <c r="C33" t="s">
        <v>105</v>
      </c>
      <c r="D33" s="5">
        <v>4</v>
      </c>
      <c r="E33" s="9">
        <f>D33/12</f>
        <v>0.33333333333333331</v>
      </c>
      <c r="F33" s="3">
        <f>IF(E33&gt;0.9,5,IF(E33&gt;0.8,4.5,IF(E33&gt;0.7,4,IF(E33&gt;0.6,3.5,IF(E33&gt;0.5,3,2)))))</f>
        <v>2</v>
      </c>
      <c r="H33" s="9">
        <f>G33/12</f>
        <v>0</v>
      </c>
      <c r="I33" s="3">
        <f>IF(H33&gt;0.9,5,IF(H33&gt;0.8,4.5,IF(H33&gt;0.7,4,IF(H33&gt;0.6,3.5,IF(H33&gt;0.5,3,2)))))</f>
        <v>2</v>
      </c>
      <c r="K33" s="3">
        <f>MAX(F33,I33)</f>
        <v>2</v>
      </c>
      <c r="L33">
        <f>IF(A33=1,'Prace domowe'!E$36,IF(A33=2,'Prace domowe'!F$36,IF(A33=3,'Prace domowe'!G$36,IF(A33=4,'Prace domowe'!H$36,IF(A33=5,'Prace domowe'!I$36,IF(A33=6,'Prace domowe'!J$36,IF(A33=7,'Prace domowe'!K$36,IF(A33=8,'Prace domowe'!L$36,IF(A33=9,'Prace domowe'!M$36,IF(A33=10,'Prace domowe'!N$36,IF(A33=11,'Prace domowe'!O$36,IF(A33=12,'Prace domowe'!P$36,IF(A33="X1",'Prace domowe'!Q$36,IF(A33="X2",'Prace domowe'!R$36,"BŁĄD"))))))))))))))</f>
        <v>0</v>
      </c>
      <c r="N33" s="3">
        <f>IF(K33=2,2,ROUND(2*(0.6*K33+0.4*L33),0)/2)</f>
        <v>2</v>
      </c>
    </row>
    <row r="34" spans="1:14">
      <c r="A34" s="7">
        <v>1</v>
      </c>
      <c r="B34" t="s">
        <v>14</v>
      </c>
      <c r="C34" t="s">
        <v>94</v>
      </c>
      <c r="D34" s="5">
        <v>8.17</v>
      </c>
      <c r="E34" s="9">
        <f>D34/12</f>
        <v>0.68083333333333329</v>
      </c>
      <c r="F34" s="3">
        <f>IF(E34&gt;0.9,5,IF(E34&gt;0.8,4.5,IF(E34&gt;0.7,4,IF(E34&gt;0.6,3.5,IF(E34&gt;0.5,3,2)))))</f>
        <v>3.5</v>
      </c>
      <c r="H34" s="9">
        <f>G34/12</f>
        <v>0</v>
      </c>
      <c r="I34" s="3">
        <f>IF(H34&gt;0.9,5,IF(H34&gt;0.8,4.5,IF(H34&gt;0.7,4,IF(H34&gt;0.6,3.5,IF(H34&gt;0.5,3,2)))))</f>
        <v>2</v>
      </c>
      <c r="K34" s="3">
        <f>MAX(F34,I34)</f>
        <v>3.5</v>
      </c>
      <c r="L34">
        <f>IF(A34=1,'Prace domowe'!E$36,IF(A34=2,'Prace domowe'!F$36,IF(A34=3,'Prace domowe'!G$36,IF(A34=4,'Prace domowe'!H$36,IF(A34=5,'Prace domowe'!I$36,IF(A34=6,'Prace domowe'!J$36,IF(A34=7,'Prace domowe'!K$36,IF(A34=8,'Prace domowe'!L$36,IF(A34=9,'Prace domowe'!M$36,IF(A34=10,'Prace domowe'!N$36,IF(A34=11,'Prace domowe'!O$36,IF(A34=12,'Prace domowe'!P$36,IF(A34="X1",'Prace domowe'!Q$36,IF(A34="X2",'Prace domowe'!R$36,"BŁĄD"))))))))))))))</f>
        <v>3.5</v>
      </c>
      <c r="N34" s="3">
        <f>IF(K34=2,2,ROUND(2*(0.6*K34+0.4*L34),0)/2)</f>
        <v>3.5</v>
      </c>
    </row>
    <row r="35" spans="1:14">
      <c r="H35" s="9"/>
      <c r="I35" s="3"/>
      <c r="K35" s="3"/>
      <c r="N35" s="3"/>
    </row>
    <row r="36" spans="1:14">
      <c r="H36" s="9"/>
      <c r="I36" s="3"/>
      <c r="K36" s="3"/>
      <c r="N36" s="3"/>
    </row>
    <row r="37" spans="1:14">
      <c r="H37" s="9"/>
      <c r="I37" s="3"/>
      <c r="K37" s="3"/>
      <c r="N37" s="3"/>
    </row>
    <row r="38" spans="1:14">
      <c r="H38" s="9"/>
      <c r="I38" s="3"/>
      <c r="K38" s="3"/>
      <c r="N38" s="3"/>
    </row>
    <row r="39" spans="1:14">
      <c r="H39" s="9"/>
      <c r="I39" s="3"/>
      <c r="K39" s="3"/>
      <c r="N39" s="3"/>
    </row>
    <row r="40" spans="1:14">
      <c r="H40" s="9"/>
      <c r="I40" s="3"/>
      <c r="K40" s="3"/>
      <c r="N40" s="3"/>
    </row>
    <row r="41" spans="1:14">
      <c r="H41" s="9"/>
      <c r="I41" s="3"/>
      <c r="K41" s="3"/>
      <c r="N41" s="3"/>
    </row>
    <row r="42" spans="1:14">
      <c r="H42" s="9"/>
      <c r="I42" s="3"/>
      <c r="K42" s="3"/>
      <c r="N42" s="3"/>
    </row>
    <row r="43" spans="1:14">
      <c r="H43" s="9"/>
      <c r="I43" s="3"/>
      <c r="K43" s="3"/>
      <c r="N43" s="3"/>
    </row>
    <row r="44" spans="1:14">
      <c r="H44" s="9"/>
      <c r="I44" s="3"/>
      <c r="K44" s="3"/>
      <c r="N44" s="3"/>
    </row>
    <row r="45" spans="1:14">
      <c r="H45" s="9"/>
      <c r="I45" s="3"/>
      <c r="K45" s="3"/>
      <c r="N45" s="3"/>
    </row>
    <row r="46" spans="1:14">
      <c r="H46" s="9"/>
      <c r="I46" s="3"/>
      <c r="K46" s="3"/>
      <c r="N46" s="3"/>
    </row>
    <row r="47" spans="1:14">
      <c r="H47" s="9"/>
      <c r="I47" s="3"/>
      <c r="K47" s="3"/>
      <c r="N47" s="3"/>
    </row>
    <row r="48" spans="1:14">
      <c r="H48" s="9"/>
      <c r="I48" s="3"/>
      <c r="K48" s="3"/>
      <c r="N48" s="3"/>
    </row>
    <row r="49" spans="8:14">
      <c r="H49" s="9"/>
      <c r="I49" s="3"/>
      <c r="K49" s="3"/>
      <c r="N49" s="3"/>
    </row>
    <row r="50" spans="8:14">
      <c r="H50" s="9"/>
      <c r="I50" s="3"/>
      <c r="K50" s="3"/>
      <c r="N50" s="3"/>
    </row>
    <row r="51" spans="8:14">
      <c r="H51" s="9"/>
      <c r="I51" s="3"/>
      <c r="K51" s="3"/>
      <c r="N51" s="3"/>
    </row>
    <row r="52" spans="8:14">
      <c r="H52" s="9"/>
      <c r="I52" s="3"/>
      <c r="K52" s="3"/>
      <c r="N52" s="3"/>
    </row>
    <row r="53" spans="8:14">
      <c r="H53" s="9"/>
      <c r="I53" s="3"/>
      <c r="K53" s="3"/>
      <c r="N53" s="3"/>
    </row>
    <row r="54" spans="8:14">
      <c r="H54" s="9"/>
      <c r="I54" s="3"/>
      <c r="K54" s="3"/>
      <c r="N54" s="3"/>
    </row>
    <row r="55" spans="8:14">
      <c r="H55" s="9"/>
      <c r="I55" s="3"/>
      <c r="K55" s="3"/>
      <c r="N55" s="3"/>
    </row>
    <row r="56" spans="8:14">
      <c r="H56" s="9"/>
      <c r="I56" s="3"/>
      <c r="K56" s="3"/>
      <c r="N56" s="3"/>
    </row>
    <row r="57" spans="8:14">
      <c r="H57" s="9"/>
      <c r="I57" s="3"/>
      <c r="K57" s="3"/>
      <c r="N57" s="3"/>
    </row>
    <row r="58" spans="8:14">
      <c r="H58" s="9"/>
      <c r="I58" s="3"/>
      <c r="K58" s="3"/>
      <c r="N58" s="3"/>
    </row>
    <row r="59" spans="8:14">
      <c r="H59" s="9"/>
      <c r="I59" s="3"/>
      <c r="K59" s="3"/>
      <c r="N59" s="3"/>
    </row>
    <row r="60" spans="8:14">
      <c r="H60" s="9"/>
      <c r="I60" s="3"/>
      <c r="K60" s="3"/>
      <c r="N60" s="3"/>
    </row>
    <row r="61" spans="8:14">
      <c r="H61" s="9"/>
      <c r="I61" s="3"/>
      <c r="K61" s="3"/>
      <c r="N61" s="3"/>
    </row>
    <row r="62" spans="8:14">
      <c r="H62" s="9"/>
      <c r="I62" s="3"/>
      <c r="K62" s="3"/>
      <c r="N62" s="3"/>
    </row>
    <row r="63" spans="8:14">
      <c r="H63" s="9"/>
      <c r="I63" s="3"/>
      <c r="K63" s="3"/>
      <c r="N63" s="3"/>
    </row>
    <row r="64" spans="8:14">
      <c r="H64" s="9"/>
      <c r="I64" s="3"/>
      <c r="K64" s="3"/>
      <c r="N64" s="3"/>
    </row>
    <row r="65" spans="8:14">
      <c r="H65" s="9"/>
      <c r="I65" s="3"/>
      <c r="K65" s="3"/>
      <c r="N65" s="3"/>
    </row>
    <row r="66" spans="8:14">
      <c r="H66" s="9"/>
      <c r="I66" s="3"/>
      <c r="K66" s="3"/>
      <c r="N66" s="3"/>
    </row>
    <row r="67" spans="8:14">
      <c r="H67" s="9"/>
      <c r="I67" s="3"/>
      <c r="K67" s="3"/>
      <c r="N67" s="3"/>
    </row>
    <row r="68" spans="8:14">
      <c r="H68" s="9"/>
      <c r="I68" s="3"/>
      <c r="K68" s="3"/>
      <c r="N68" s="3"/>
    </row>
    <row r="69" spans="8:14">
      <c r="H69" s="9"/>
      <c r="I69" s="3"/>
      <c r="K69" s="3"/>
      <c r="N69" s="3"/>
    </row>
    <row r="70" spans="8:14">
      <c r="H70" s="9"/>
      <c r="I70" s="3"/>
      <c r="K70" s="3"/>
      <c r="N70" s="3"/>
    </row>
    <row r="71" spans="8:14">
      <c r="H71" s="9"/>
      <c r="I71" s="3"/>
      <c r="K71" s="3"/>
      <c r="N71" s="3"/>
    </row>
    <row r="72" spans="8:14">
      <c r="H72" s="9"/>
      <c r="I72" s="3"/>
      <c r="K72" s="3"/>
      <c r="N72" s="3"/>
    </row>
    <row r="73" spans="8:14">
      <c r="H73" s="9"/>
      <c r="I73" s="3"/>
      <c r="K73" s="3"/>
      <c r="N73" s="3"/>
    </row>
    <row r="74" spans="8:14">
      <c r="H74" s="9"/>
      <c r="I74" s="3"/>
      <c r="K74" s="3"/>
      <c r="N74" s="3"/>
    </row>
    <row r="75" spans="8:14">
      <c r="H75" s="9"/>
      <c r="I75" s="3"/>
      <c r="K75" s="3"/>
      <c r="N75" s="3"/>
    </row>
    <row r="76" spans="8:14">
      <c r="H76" s="9"/>
      <c r="I76" s="3"/>
      <c r="K76" s="3"/>
      <c r="N76" s="3"/>
    </row>
    <row r="77" spans="8:14">
      <c r="H77" s="9"/>
      <c r="I77" s="3"/>
      <c r="K77" s="3"/>
      <c r="N77" s="3"/>
    </row>
    <row r="78" spans="8:14">
      <c r="H78" s="9"/>
      <c r="I78" s="3"/>
      <c r="K78" s="3"/>
      <c r="N78" s="3"/>
    </row>
    <row r="79" spans="8:14">
      <c r="H79" s="9"/>
      <c r="I79" s="3"/>
      <c r="K79" s="3"/>
      <c r="N79" s="3"/>
    </row>
    <row r="80" spans="8:14">
      <c r="H80" s="9"/>
      <c r="I80" s="3"/>
      <c r="K80" s="3"/>
      <c r="N80" s="3"/>
    </row>
    <row r="81" spans="8:14">
      <c r="H81" s="9"/>
      <c r="I81" s="3"/>
      <c r="K81" s="3"/>
      <c r="N81" s="3"/>
    </row>
    <row r="82" spans="8:14">
      <c r="H82" s="9"/>
      <c r="I82" s="3"/>
      <c r="K82" s="3"/>
      <c r="N82" s="3"/>
    </row>
    <row r="83" spans="8:14">
      <c r="H83" s="9"/>
      <c r="I83" s="3"/>
      <c r="K83" s="3"/>
      <c r="N83" s="3"/>
    </row>
    <row r="84" spans="8:14">
      <c r="H84" s="9"/>
      <c r="I84" s="3"/>
      <c r="K84" s="3"/>
      <c r="N84" s="3"/>
    </row>
    <row r="85" spans="8:14">
      <c r="H85" s="9"/>
      <c r="I85" s="3"/>
      <c r="K85" s="3"/>
      <c r="N85" s="3"/>
    </row>
    <row r="86" spans="8:14">
      <c r="H86" s="9"/>
      <c r="I86" s="3"/>
      <c r="K86" s="3"/>
      <c r="N86" s="3"/>
    </row>
    <row r="87" spans="8:14">
      <c r="H87" s="9"/>
      <c r="I87" s="3"/>
      <c r="K87" s="3"/>
      <c r="N87" s="3"/>
    </row>
    <row r="88" spans="8:14">
      <c r="H88" s="9"/>
      <c r="I88" s="3"/>
      <c r="K88" s="3"/>
      <c r="N88" s="3"/>
    </row>
    <row r="89" spans="8:14">
      <c r="H89" s="9"/>
      <c r="I89" s="3"/>
      <c r="K89" s="3"/>
      <c r="N89" s="3"/>
    </row>
    <row r="90" spans="8:14">
      <c r="H90" s="9"/>
      <c r="I90" s="3"/>
      <c r="K90" s="3"/>
      <c r="N90" s="3"/>
    </row>
    <row r="91" spans="8:14">
      <c r="H91" s="9"/>
      <c r="I91" s="3"/>
      <c r="K91" s="3"/>
      <c r="N91" s="3"/>
    </row>
    <row r="92" spans="8:14">
      <c r="H92" s="9"/>
      <c r="I92" s="3"/>
      <c r="K92" s="3"/>
      <c r="N92" s="3"/>
    </row>
    <row r="93" spans="8:14">
      <c r="H93" s="9"/>
      <c r="I93" s="3"/>
      <c r="K93" s="3"/>
      <c r="N93" s="3"/>
    </row>
    <row r="94" spans="8:14">
      <c r="H94" s="9"/>
      <c r="I94" s="3"/>
      <c r="K94" s="3"/>
      <c r="N94" s="3"/>
    </row>
    <row r="95" spans="8:14">
      <c r="H95" s="9"/>
      <c r="I95" s="3"/>
      <c r="K95" s="3"/>
      <c r="N95" s="3"/>
    </row>
    <row r="96" spans="8:14">
      <c r="H96" s="9"/>
      <c r="I96" s="3"/>
      <c r="K96" s="3"/>
      <c r="N96" s="3"/>
    </row>
    <row r="97" spans="8:14">
      <c r="H97" s="9"/>
      <c r="I97" s="3"/>
      <c r="K97" s="3"/>
      <c r="N97" s="3"/>
    </row>
    <row r="98" spans="8:14">
      <c r="H98" s="9"/>
      <c r="I98" s="3"/>
      <c r="K98" s="3"/>
      <c r="N98" s="3"/>
    </row>
    <row r="99" spans="8:14">
      <c r="H99" s="9"/>
      <c r="I99" s="3"/>
      <c r="K99" s="3"/>
      <c r="N99" s="3"/>
    </row>
    <row r="100" spans="8:14">
      <c r="H100" s="9"/>
      <c r="I100" s="3"/>
      <c r="K100" s="3"/>
      <c r="N100" s="3"/>
    </row>
    <row r="101" spans="8:14">
      <c r="H101" s="9"/>
      <c r="I101" s="3"/>
      <c r="K101" s="3"/>
      <c r="N101" s="3"/>
    </row>
  </sheetData>
  <sortState ref="A2:N34">
    <sortCondition ref="C2:C34"/>
  </sortState>
  <conditionalFormatting sqref="K1:L1048576">
    <cfRule type="iconSet" priority="9">
      <iconSet iconSet="3Symbols">
        <cfvo type="percent" val="0"/>
        <cfvo type="num" val="2.9"/>
        <cfvo type="num" val="3"/>
      </iconSet>
    </cfRule>
  </conditionalFormatting>
  <conditionalFormatting sqref="N2">
    <cfRule type="iconSet" priority="8">
      <iconSet iconSet="3Symbols">
        <cfvo type="percent" val="0"/>
        <cfvo type="num" val="2.9"/>
        <cfvo type="num" val="3"/>
      </iconSet>
    </cfRule>
  </conditionalFormatting>
  <conditionalFormatting sqref="N2:N101">
    <cfRule type="iconSet" priority="7">
      <iconSet iconSet="3Symbols">
        <cfvo type="percent" val="0"/>
        <cfvo type="num" val="2.9"/>
        <cfvo type="num" val="3"/>
      </iconSet>
    </cfRule>
  </conditionalFormatting>
  <conditionalFormatting sqref="N2:N34">
    <cfRule type="iconSet" priority="6">
      <iconSet iconSet="3Symbols">
        <cfvo type="percent" val="0"/>
        <cfvo type="num" val="2.9"/>
        <cfvo type="num" val="3"/>
      </iconSet>
    </cfRule>
  </conditionalFormatting>
  <conditionalFormatting sqref="N2:N53">
    <cfRule type="iconSet" priority="5">
      <iconSet iconSet="3Symbols">
        <cfvo type="percent" val="0"/>
        <cfvo type="num" val="2.9"/>
        <cfvo type="num" val="3"/>
      </iconSet>
    </cfRule>
  </conditionalFormatting>
  <conditionalFormatting sqref="N54:N75">
    <cfRule type="iconSet" priority="4">
      <iconSet iconSet="3Symbols">
        <cfvo type="percent" val="0"/>
        <cfvo type="num" val="2.9"/>
        <cfvo type="num" val="3"/>
      </iconSet>
    </cfRule>
  </conditionalFormatting>
  <conditionalFormatting sqref="N76:N92">
    <cfRule type="iconSet" priority="3">
      <iconSet iconSet="3Symbols">
        <cfvo type="percent" val="0"/>
        <cfvo type="num" val="2.9"/>
        <cfvo type="num" val="3"/>
      </iconSet>
    </cfRule>
  </conditionalFormatting>
  <conditionalFormatting sqref="N76:N86">
    <cfRule type="iconSet" priority="2">
      <iconSet iconSet="3Symbols">
        <cfvo type="percent" val="0"/>
        <cfvo type="num" val="2.9"/>
        <cfvo type="num" val="3"/>
      </iconSet>
    </cfRule>
  </conditionalFormatting>
  <conditionalFormatting sqref="N2:N34">
    <cfRule type="iconSet" priority="1">
      <iconSet iconSet="3Symbols">
        <cfvo type="percent" val="0"/>
        <cfvo type="num" val="2.9"/>
        <cfvo type="num" val="3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T4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RowHeight="15"/>
  <cols>
    <col min="1" max="1" width="9.140625" style="12"/>
    <col min="2" max="2" width="20.7109375" style="12" bestFit="1" customWidth="1"/>
    <col min="3" max="3" width="38.28515625" customWidth="1"/>
    <col min="4" max="4" width="10.85546875" bestFit="1" customWidth="1"/>
  </cols>
  <sheetData>
    <row r="3" spans="1:20" s="11" customFormat="1">
      <c r="A3" s="10"/>
      <c r="B3" s="10"/>
      <c r="E3" s="11" t="s">
        <v>21</v>
      </c>
    </row>
    <row r="4" spans="1:20" s="11" customFormat="1">
      <c r="A4" s="10" t="s">
        <v>22</v>
      </c>
      <c r="B4" s="10" t="s">
        <v>23</v>
      </c>
      <c r="C4" s="11" t="s">
        <v>24</v>
      </c>
      <c r="D4" s="11" t="s">
        <v>25</v>
      </c>
      <c r="E4" s="11">
        <v>1</v>
      </c>
      <c r="F4" s="11">
        <v>2</v>
      </c>
      <c r="G4" s="11">
        <v>3</v>
      </c>
    </row>
    <row r="5" spans="1:20" s="11" customFormat="1">
      <c r="A5" s="10"/>
      <c r="B5" s="10"/>
    </row>
    <row r="6" spans="1:20">
      <c r="A6" s="12" t="s">
        <v>26</v>
      </c>
      <c r="B6" s="12" t="s">
        <v>27</v>
      </c>
      <c r="C6" t="s">
        <v>28</v>
      </c>
      <c r="D6">
        <v>2</v>
      </c>
      <c r="E6">
        <v>2</v>
      </c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>
      <c r="A7" s="12" t="s">
        <v>29</v>
      </c>
      <c r="B7" s="12" t="s">
        <v>30</v>
      </c>
      <c r="C7" t="s">
        <v>31</v>
      </c>
      <c r="D7">
        <v>1</v>
      </c>
      <c r="E7">
        <v>1</v>
      </c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s="13" customFormat="1">
      <c r="A8" s="14" t="s">
        <v>32</v>
      </c>
      <c r="B8" s="14" t="s">
        <v>33</v>
      </c>
      <c r="C8" s="13" t="s">
        <v>34</v>
      </c>
      <c r="D8" s="13">
        <v>1</v>
      </c>
      <c r="E8" s="11">
        <v>1</v>
      </c>
      <c r="Q8"/>
    </row>
    <row r="9" spans="1:20">
      <c r="A9" s="12" t="s">
        <v>35</v>
      </c>
      <c r="B9" s="12" t="s">
        <v>36</v>
      </c>
      <c r="C9" t="s">
        <v>81</v>
      </c>
      <c r="D9">
        <v>1</v>
      </c>
      <c r="E9" s="11">
        <v>0.5</v>
      </c>
      <c r="I9" s="13"/>
      <c r="J9" s="11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 t="s">
        <v>37</v>
      </c>
      <c r="B10" s="12" t="s">
        <v>36</v>
      </c>
      <c r="C10" t="s">
        <v>38</v>
      </c>
      <c r="D10">
        <v>1</v>
      </c>
      <c r="E10" s="11">
        <v>0.5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 t="s">
        <v>39</v>
      </c>
      <c r="B11" s="12" t="s">
        <v>40</v>
      </c>
      <c r="C11" t="s">
        <v>28</v>
      </c>
      <c r="D11">
        <v>1</v>
      </c>
      <c r="E11" s="11">
        <v>0.5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 t="s">
        <v>41</v>
      </c>
      <c r="B12" s="12" t="s">
        <v>40</v>
      </c>
      <c r="C12" t="s">
        <v>42</v>
      </c>
      <c r="D12">
        <v>1</v>
      </c>
      <c r="E12" s="11">
        <v>0.5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>
        <v>4</v>
      </c>
      <c r="B13" s="12" t="s">
        <v>43</v>
      </c>
      <c r="C13" t="s">
        <v>44</v>
      </c>
      <c r="D13">
        <v>1</v>
      </c>
      <c r="E13" s="11">
        <v>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>
        <v>5</v>
      </c>
      <c r="B14" s="12" t="s">
        <v>45</v>
      </c>
      <c r="C14" t="s">
        <v>44</v>
      </c>
      <c r="D14">
        <v>1</v>
      </c>
      <c r="E14" s="11">
        <v>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>
      <c r="A15" s="12">
        <v>6</v>
      </c>
      <c r="B15" s="12" t="s">
        <v>46</v>
      </c>
      <c r="C15" t="s">
        <v>80</v>
      </c>
      <c r="D15">
        <v>1</v>
      </c>
      <c r="E15" s="11">
        <v>0.5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>
      <c r="A16" s="12" t="s">
        <v>47</v>
      </c>
      <c r="B16" s="12" t="s">
        <v>48</v>
      </c>
      <c r="C16" t="s">
        <v>49</v>
      </c>
      <c r="D16">
        <v>1</v>
      </c>
      <c r="E16">
        <v>0.8</v>
      </c>
      <c r="I16" s="13"/>
      <c r="J16" s="13"/>
      <c r="K16" s="13"/>
      <c r="M16" s="13"/>
      <c r="N16" s="13"/>
      <c r="O16" s="13"/>
      <c r="P16" s="13"/>
      <c r="Q16" s="13"/>
      <c r="R16" s="13"/>
      <c r="S16" s="13"/>
      <c r="T16" s="13"/>
    </row>
    <row r="17" spans="1:20">
      <c r="A17" s="12" t="s">
        <v>50</v>
      </c>
      <c r="B17" s="12" t="s">
        <v>51</v>
      </c>
      <c r="C17" t="s">
        <v>52</v>
      </c>
      <c r="D17">
        <v>1</v>
      </c>
      <c r="E17">
        <v>0.8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>
      <c r="A18" s="12" t="s">
        <v>53</v>
      </c>
      <c r="B18" s="12" t="s">
        <v>54</v>
      </c>
      <c r="C18" t="s">
        <v>55</v>
      </c>
      <c r="D18">
        <v>1</v>
      </c>
      <c r="E18" s="11">
        <v>1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>
      <c r="A19" s="12" t="s">
        <v>56</v>
      </c>
      <c r="B19" s="12" t="s">
        <v>57</v>
      </c>
      <c r="C19" t="s">
        <v>58</v>
      </c>
      <c r="D19">
        <v>1</v>
      </c>
      <c r="E19">
        <v>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>
      <c r="A20" s="12" t="s">
        <v>59</v>
      </c>
      <c r="B20" s="12" t="s">
        <v>60</v>
      </c>
      <c r="C20" t="s">
        <v>61</v>
      </c>
      <c r="D20">
        <v>1</v>
      </c>
      <c r="E20">
        <v>1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2" t="s">
        <v>62</v>
      </c>
      <c r="B21" s="12" t="s">
        <v>60</v>
      </c>
      <c r="C21" t="s">
        <v>63</v>
      </c>
      <c r="D21">
        <v>1</v>
      </c>
      <c r="E21">
        <v>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2" t="s">
        <v>64</v>
      </c>
      <c r="B22" s="12" t="s">
        <v>65</v>
      </c>
      <c r="C22" t="s">
        <v>66</v>
      </c>
      <c r="D22">
        <v>1</v>
      </c>
      <c r="E22">
        <v>0.8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2" t="s">
        <v>67</v>
      </c>
      <c r="B23" s="12" t="s">
        <v>65</v>
      </c>
      <c r="C23" t="s">
        <v>68</v>
      </c>
      <c r="D23">
        <v>1</v>
      </c>
      <c r="E23">
        <v>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2" t="s">
        <v>69</v>
      </c>
      <c r="B24" s="12" t="s">
        <v>65</v>
      </c>
      <c r="C24" t="s">
        <v>70</v>
      </c>
      <c r="D24">
        <v>1</v>
      </c>
      <c r="E24">
        <v>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2" t="s">
        <v>71</v>
      </c>
      <c r="B25" s="12" t="s">
        <v>72</v>
      </c>
      <c r="C25" t="s">
        <v>73</v>
      </c>
      <c r="D25" t="s">
        <v>74</v>
      </c>
      <c r="E25" t="s">
        <v>74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8" spans="1:20">
      <c r="A28" s="12" t="s">
        <v>75</v>
      </c>
      <c r="D28">
        <f xml:space="preserve"> SUM(D6:D27)</f>
        <v>20</v>
      </c>
      <c r="E28">
        <f xml:space="preserve"> SUM(E6:E27)</f>
        <v>16.900000000000002</v>
      </c>
      <c r="F28">
        <f t="shared" ref="F28:G28" si="0" xml:space="preserve"> SUM(F6:F27)</f>
        <v>0</v>
      </c>
      <c r="G28">
        <f t="shared" si="0"/>
        <v>0</v>
      </c>
    </row>
    <row r="30" spans="1:20">
      <c r="A30" s="12" t="s">
        <v>76</v>
      </c>
      <c r="E30" s="9">
        <f>E28/$D28</f>
        <v>0.84500000000000008</v>
      </c>
      <c r="F30" s="9">
        <f t="shared" ref="F30:G30" si="1">F28/$D28</f>
        <v>0</v>
      </c>
      <c r="G30" s="9">
        <f t="shared" si="1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2" spans="1:20">
      <c r="A32" s="12" t="s">
        <v>77</v>
      </c>
      <c r="E32">
        <f>IF(E30&gt;0.9,5,IF(E30&gt;0.8,4.5,IF(E30&gt;0.7,4,IF(E30&gt;0.6,3.5,IF(E30&gt;0.5,3,2)))))</f>
        <v>4.5</v>
      </c>
      <c r="F32">
        <f t="shared" ref="F32:G32" si="2">IF(F30&gt;0.9,5,IF(F30&gt;0.8,4.5,IF(F30&gt;0.7,4,IF(F30&gt;0.6,3.5,IF(F30&gt;0.5,3,2)))))</f>
        <v>2</v>
      </c>
      <c r="G32">
        <f t="shared" si="2"/>
        <v>2</v>
      </c>
    </row>
    <row r="34" spans="1:18">
      <c r="A34" s="12" t="s">
        <v>78</v>
      </c>
      <c r="E34">
        <v>-1</v>
      </c>
    </row>
    <row r="36" spans="1:18" s="11" customFormat="1">
      <c r="A36" s="10" t="s">
        <v>79</v>
      </c>
      <c r="B36" s="10"/>
      <c r="E36">
        <f>E32+E34</f>
        <v>3.5</v>
      </c>
      <c r="F36">
        <f t="shared" ref="F36:G36" si="3">F32+F34</f>
        <v>2</v>
      </c>
      <c r="G36">
        <f t="shared" si="3"/>
        <v>2</v>
      </c>
      <c r="H36"/>
      <c r="I36"/>
      <c r="J36"/>
      <c r="K36"/>
      <c r="L36"/>
      <c r="M36"/>
      <c r="N36"/>
      <c r="O36"/>
      <c r="P36"/>
      <c r="Q36"/>
      <c r="R36"/>
    </row>
    <row r="39" spans="1:18">
      <c r="F39" t="s">
        <v>123</v>
      </c>
      <c r="G39" t="s">
        <v>121</v>
      </c>
    </row>
    <row r="40" spans="1:18">
      <c r="G40" t="s">
        <v>122</v>
      </c>
    </row>
  </sheetData>
  <conditionalFormatting sqref="I36:R36">
    <cfRule type="iconSet" priority="2">
      <iconSet iconSet="3Symbols">
        <cfvo type="percent" val="0"/>
        <cfvo type="num" val="2.9"/>
        <cfvo type="num" val="3"/>
      </iconSet>
    </cfRule>
  </conditionalFormatting>
  <conditionalFormatting sqref="E36:H36">
    <cfRule type="iconSet" priority="1">
      <iconSet iconSet="3Symbols">
        <cfvo type="percent" val="0"/>
        <cfvo type="num" val="2.9"/>
        <cfvo type="num" val="3"/>
      </iconSet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Wyniki</vt:lpstr>
      <vt:lpstr>Prace domowe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ARA031</dc:creator>
  <cp:lastModifiedBy>ARA031</cp:lastModifiedBy>
  <dcterms:created xsi:type="dcterms:W3CDTF">2013-01-23T20:39:03Z</dcterms:created>
  <dcterms:modified xsi:type="dcterms:W3CDTF">2013-06-12T16:23:46Z</dcterms:modified>
</cp:coreProperties>
</file>